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cts\18xxxx\180516 Elektor LoRa Node\02_lab\documentation\"/>
    </mc:Choice>
  </mc:AlternateContent>
  <xr:revisionPtr revIDLastSave="0" documentId="13_ncr:1_{1236927D-678F-4EEC-B113-3F6A58EE3D86}" xr6:coauthVersionLast="45" xr6:coauthVersionMax="45" xr10:uidLastSave="{00000000-0000-0000-0000-000000000000}"/>
  <bookViews>
    <workbookView xWindow="-120" yWindow="-120" windowWidth="29040" windowHeight="1584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N14" i="1" l="1"/>
  <c r="N43" i="1" l="1"/>
  <c r="K43" i="1"/>
  <c r="N21" i="1"/>
  <c r="N22" i="1"/>
  <c r="N17" i="1"/>
  <c r="K17" i="1"/>
  <c r="N33" i="1" l="1"/>
  <c r="F32" i="1"/>
  <c r="K33" i="1"/>
  <c r="K22" i="1"/>
  <c r="K21" i="1"/>
  <c r="N16" i="1" l="1"/>
  <c r="N44" i="1"/>
  <c r="K44" i="1"/>
  <c r="K5" i="1" l="1"/>
  <c r="N5" i="1"/>
  <c r="N42" i="1"/>
  <c r="K42" i="1"/>
  <c r="K45" i="1"/>
  <c r="N45" i="1"/>
  <c r="N40" i="1"/>
  <c r="K40" i="1"/>
  <c r="N38" i="1"/>
  <c r="K38" i="1"/>
  <c r="K39" i="1"/>
  <c r="N39" i="1"/>
  <c r="N29" i="1"/>
  <c r="K29" i="1"/>
  <c r="K16" i="1"/>
  <c r="N15" i="1" l="1"/>
  <c r="K15" i="1" l="1"/>
  <c r="K41" i="1" l="1"/>
  <c r="K37" i="1"/>
  <c r="K36" i="1"/>
  <c r="K35" i="1"/>
  <c r="K34" i="1"/>
  <c r="K30" i="1"/>
  <c r="K26" i="1"/>
  <c r="K28" i="1"/>
  <c r="K27" i="1"/>
  <c r="K25" i="1"/>
  <c r="K24" i="1"/>
  <c r="K23" i="1"/>
  <c r="K20" i="1"/>
  <c r="N41" i="1"/>
  <c r="N37" i="1"/>
  <c r="N36" i="1"/>
  <c r="N35" i="1"/>
  <c r="N34" i="1"/>
  <c r="N30" i="1"/>
  <c r="N26" i="1"/>
  <c r="N28" i="1"/>
  <c r="N27" i="1"/>
  <c r="N25" i="1"/>
  <c r="N24" i="1"/>
  <c r="N23" i="1"/>
  <c r="N20" i="1"/>
  <c r="N13" i="1" l="1"/>
  <c r="N12" i="1"/>
  <c r="N6" i="1"/>
  <c r="N4" i="1"/>
  <c r="N8" i="1"/>
  <c r="N7" i="1"/>
  <c r="K13" i="1"/>
  <c r="K12" i="1"/>
  <c r="K6" i="1" l="1"/>
  <c r="K4" i="1"/>
  <c r="K8" i="1"/>
  <c r="K7" i="1"/>
  <c r="F19" i="1" l="1"/>
  <c r="F11" i="1"/>
  <c r="K46" i="1" l="1"/>
  <c r="N46" i="1" l="1"/>
  <c r="N47" i="1" s="1"/>
  <c r="F3" i="1" l="1"/>
  <c r="K10" i="1"/>
  <c r="K11" i="1"/>
  <c r="K19" i="1"/>
  <c r="K32" i="1"/>
  <c r="K51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3" i="1"/>
</calcChain>
</file>

<file path=xl/sharedStrings.xml><?xml version="1.0" encoding="utf-8"?>
<sst xmlns="http://schemas.openxmlformats.org/spreadsheetml/2006/main" count="172" uniqueCount="148">
  <si>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</si>
  <si>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</si>
  <si>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</si>
  <si>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</si>
  <si>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</si>
  <si>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</si>
  <si>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</si>
  <si>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</si>
  <si>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</si>
  <si>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</si>
  <si>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</si>
  <si>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</si>
  <si>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</si>
  <si>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</si>
  <si>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</si>
  <si>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</si>
  <si>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copy colom J - past value only</t>
  </si>
  <si>
    <t>BOMformul</t>
  </si>
  <si>
    <t>BOM for editors</t>
  </si>
  <si>
    <t>Multicomp</t>
  </si>
  <si>
    <t>Inductor</t>
  </si>
  <si>
    <t>IC1</t>
  </si>
  <si>
    <t>IC2</t>
  </si>
  <si>
    <t>K1</t>
  </si>
  <si>
    <t xml:space="preserve">TOTAL: </t>
  </si>
  <si>
    <t>Prices: 100+ Farnell (unless otherwise stated)</t>
  </si>
  <si>
    <t>K2</t>
  </si>
  <si>
    <t>Mouser</t>
  </si>
  <si>
    <t>Microchip</t>
  </si>
  <si>
    <t>SOT23-5</t>
  </si>
  <si>
    <t>10 kΩ, thick film, 5%, 0.1W, 150V</t>
  </si>
  <si>
    <t>MC01W0805510K</t>
  </si>
  <si>
    <t>ELPP-0805</t>
  </si>
  <si>
    <t>150 kΩ, thick film, 5%, 0.1W, 150V</t>
  </si>
  <si>
    <t>MC01W08055150K</t>
  </si>
  <si>
    <t>100 kΩ, thick film, 5%, 0.1W, 150V</t>
  </si>
  <si>
    <t>MC01W08055100K</t>
  </si>
  <si>
    <t>4.7 kΩ, thick film, 5%, 0.1W, 150V</t>
  </si>
  <si>
    <t>MC01W080554K7</t>
  </si>
  <si>
    <t>S1,S2</t>
  </si>
  <si>
    <t>ATECC608A-SSHDA-B, CryptoAuthentification</t>
  </si>
  <si>
    <t>ATECC608A-SSHDA-B</t>
  </si>
  <si>
    <t>SOIC-8</t>
  </si>
  <si>
    <t>TAIYO YUDEN</t>
  </si>
  <si>
    <t>EMK212B7475KG-T</t>
  </si>
  <si>
    <t>100 nF, 50 V, X7R, 0805</t>
  </si>
  <si>
    <t>MC0805B104K500CT</t>
  </si>
  <si>
    <t>4.7 µF, 16 V, X7R, 0805</t>
  </si>
  <si>
    <t>TLV75533PDBVR, LDO 3V3, 500-mA, low-IQ, SOT-23-5</t>
  </si>
  <si>
    <t>Texas Instruments</t>
  </si>
  <si>
    <t>TLV75533PDBVR</t>
  </si>
  <si>
    <t xml:space="preserve">595-TLV75533PDBVR </t>
  </si>
  <si>
    <t>TLV809K33DBVR</t>
  </si>
  <si>
    <t>TLV809K33DBVR voltage supervisor</t>
  </si>
  <si>
    <t>SOT23</t>
  </si>
  <si>
    <t xml:space="preserve">595-TLV809K33DBVR </t>
  </si>
  <si>
    <t>PMEG3010EJ,115 diode 30V 1A</t>
  </si>
  <si>
    <t>PMEG3010EJ,115</t>
  </si>
  <si>
    <t>SOD323</t>
  </si>
  <si>
    <t>D1</t>
  </si>
  <si>
    <t>Nexperia</t>
  </si>
  <si>
    <t>Bel Fuse</t>
  </si>
  <si>
    <t xml:space="preserve">PPTC resettable fuse 500mA, Bel Fuse 0ZCK0050FF2E </t>
  </si>
  <si>
    <t>0ZCK0050FF2E</t>
  </si>
  <si>
    <t>F1,F2</t>
  </si>
  <si>
    <t>STM32F072C8T6TR</t>
  </si>
  <si>
    <t>STM32F072C8T6TR ARM Cortex-M0 microcontroller</t>
  </si>
  <si>
    <t>IC4</t>
  </si>
  <si>
    <t>LQFP-48</t>
  </si>
  <si>
    <t>ST</t>
  </si>
  <si>
    <t>RFM95W-868S2</t>
  </si>
  <si>
    <t>Hoperf</t>
  </si>
  <si>
    <t>AT25SF081-SSHD-T</t>
  </si>
  <si>
    <t>AT25SF081-SSHD-T 8Mbit flash memory</t>
  </si>
  <si>
    <t>SI2347DS MOSFET Transistor, P Channel, -5 A, -30 V, 0.033 ohm</t>
  </si>
  <si>
    <t>Vishay</t>
  </si>
  <si>
    <t>SOT-23</t>
  </si>
  <si>
    <t>SI2347DS-T1-GE3</t>
  </si>
  <si>
    <t>K3</t>
  </si>
  <si>
    <t>pinheader 1 x 5</t>
  </si>
  <si>
    <t>470µF, 10V, radial, electrolytic, 8 x 11 mm</t>
  </si>
  <si>
    <t>MCGPR10V477M8X11</t>
  </si>
  <si>
    <t>Adesto Technologies</t>
  </si>
  <si>
    <t>SOT-23-6</t>
  </si>
  <si>
    <t>IC6,IC7</t>
  </si>
  <si>
    <t>PCB pin</t>
  </si>
  <si>
    <t>pinheader 1 x 2</t>
  </si>
  <si>
    <t>pinheader 1 x 4</t>
  </si>
  <si>
    <t>K4</t>
  </si>
  <si>
    <t>pinheader 1 x 17</t>
  </si>
  <si>
    <t>K5</t>
  </si>
  <si>
    <t>pinheader 1 x 3</t>
  </si>
  <si>
    <t>K6</t>
  </si>
  <si>
    <t>MOD1</t>
  </si>
  <si>
    <t>R1</t>
  </si>
  <si>
    <t>R2,R10</t>
  </si>
  <si>
    <t>R3,R8,R9</t>
  </si>
  <si>
    <t>R6,R7</t>
  </si>
  <si>
    <t>R4,R5,R11</t>
  </si>
  <si>
    <t>T1</t>
  </si>
  <si>
    <t>C1,C5,C8,C14,C15</t>
  </si>
  <si>
    <t>PCB 180516 V3.1</t>
  </si>
  <si>
    <t>ANT1</t>
  </si>
  <si>
    <t>100 µF, 10 V, 1206 [3216 Metric], ± 20%, X5R</t>
  </si>
  <si>
    <t>TDK</t>
  </si>
  <si>
    <t>ELPP-1206</t>
  </si>
  <si>
    <t>Ideal diode controller, 1 channel, 1A, MAX40200AUK+T</t>
  </si>
  <si>
    <t>Maxim</t>
  </si>
  <si>
    <t>MAX40200AUK+T</t>
  </si>
  <si>
    <t>RS Components</t>
  </si>
  <si>
    <t>169-7503</t>
  </si>
  <si>
    <t>Low current LED, red, 0805</t>
  </si>
  <si>
    <t>Kingbright</t>
  </si>
  <si>
    <t>KPT-2012EC</t>
  </si>
  <si>
    <t>0805</t>
  </si>
  <si>
    <t>LED1</t>
  </si>
  <si>
    <t>Low current LED, green, 0805</t>
  </si>
  <si>
    <t>LED2</t>
  </si>
  <si>
    <t>KPTD-2012LVCGCK</t>
  </si>
  <si>
    <t>Elektor</t>
  </si>
  <si>
    <t>RFM95W-868S2 LoRa transceiver, Elektor SKU 18715</t>
  </si>
  <si>
    <t>680 Ω, thick film, 5%, 0.1W, 150V</t>
  </si>
  <si>
    <t>MC01W08055680R</t>
  </si>
  <si>
    <t xml:space="preserve">Oscillator, 32.768 kHz, SMD, 3.2mm x 1.5mm, Abracon ASH7KW-32.768KHZ-L-T </t>
  </si>
  <si>
    <t>Abracon</t>
  </si>
  <si>
    <t xml:space="preserve">ASH7KW-32.768KHZ-L-T </t>
  </si>
  <si>
    <t>X1</t>
  </si>
  <si>
    <t>Switch, tactile, 12 V, 50 mA, Multicomp TM-553I-Q-T/R</t>
  </si>
  <si>
    <t>TM-533I-Q-T/R</t>
  </si>
  <si>
    <t>AAA battery holder with PCB pins, Multicomp MP000341</t>
  </si>
  <si>
    <t>MP000341</t>
  </si>
  <si>
    <t>C19,C21</t>
  </si>
  <si>
    <t xml:space="preserve">GRM31CD80J107ME39L </t>
  </si>
  <si>
    <t>not placed C16, not placed C20</t>
  </si>
  <si>
    <t>not Placed C4</t>
  </si>
  <si>
    <t>not placed IC5</t>
  </si>
  <si>
    <t>not placed IC3</t>
  </si>
  <si>
    <t>not placed Bt1, not placed Bt2</t>
  </si>
  <si>
    <t>Pinheader 1x40</t>
  </si>
  <si>
    <t>Würth</t>
  </si>
  <si>
    <t>K5,K6,K3,K4</t>
  </si>
  <si>
    <t>Wire antenna, isolated copper, diam. 0.8, length 3.2cm</t>
  </si>
  <si>
    <t>BOM::180516-1::v3.2::LoRa tracker</t>
  </si>
  <si>
    <t>C2,C3,C7,C9,C10,C11,C12,C17,18</t>
  </si>
  <si>
    <t>C6</t>
  </si>
  <si>
    <t>GRM219R71E474KA88D</t>
  </si>
  <si>
    <t>Murata</t>
  </si>
  <si>
    <t>470nF, 25V, X7R, 0805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</si>
</sst>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164" fontId="0" fillId="0" borderId="0" xfId="0" applyNumberFormat="1" applyFont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164" fontId="0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/>
    <xf numFmtId="49" fontId="0" fillId="0" borderId="0" xfId="0" applyNumberFormat="1" applyFill="1"/>
    <xf numFmtId="0" fontId="10" fillId="0" borderId="0" xfId="1" applyFill="1"/>
    <xf numFmtId="49" fontId="11" fillId="7" borderId="0" xfId="0" applyNumberFormat="1" applyFont="1" applyFill="1"/>
    <xf numFmtId="0" fontId="11" fillId="7" borderId="0" xfId="0" applyFont="1" applyFill="1"/>
    <xf numFmtId="0" fontId="9" fillId="7" borderId="0" xfId="0" applyFont="1" applyFill="1" applyAlignment="1">
      <alignment vertical="center"/>
    </xf>
    <xf numFmtId="164" fontId="11" fillId="7" borderId="0" xfId="0" applyNumberFormat="1" applyFont="1" applyFill="1"/>
    <xf numFmtId="49" fontId="3" fillId="7" borderId="0" xfId="0" applyNumberFormat="1" applyFont="1" applyFill="1"/>
    <xf numFmtId="0" fontId="3" fillId="7" borderId="0" xfId="0" applyFont="1" applyFill="1"/>
    <xf numFmtId="164" fontId="3" fillId="7" borderId="0" xfId="0" applyNumberFormat="1" applyFont="1" applyFill="1"/>
    <xf numFmtId="0" fontId="0" fillId="0" borderId="0" xfId="0" applyFont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1"/>
  <sheetViews>
    <sheetView tabSelected="1" topLeftCell="A13" zoomScale="85" zoomScaleNormal="85" workbookViewId="0">
      <selection activeCell="J14" sqref="J14"/>
    </sheetView>
  </sheetViews>
  <sheetFormatPr defaultColWidth="11.5703125" defaultRowHeight="12.75" x14ac:dyDescent="0.2"/>
  <cols>
    <col min="1" max="1" width="33.85546875" style="1" bestFit="1" customWidth="1"/>
    <col min="2" max="2" width="22.28515625" style="1" customWidth="1"/>
    <col min="3" max="3" width="23.7109375" style="1" customWidth="1"/>
    <col min="4" max="4" width="21.5703125" style="1" customWidth="1"/>
    <col min="5" max="5" width="59.7109375" style="1" bestFit="1" customWidth="1"/>
    <col min="6" max="6" width="6" style="2" bestFit="1" customWidth="1"/>
    <col min="7" max="7" width="40.5703125" style="2" customWidth="1"/>
    <col min="8" max="8" width="11.5703125" style="2"/>
    <col min="9" max="9" width="11.5703125" style="28"/>
    <col min="10" max="10" width="20.7109375" style="2" bestFit="1" customWidth="1"/>
    <col min="11" max="11" width="19.140625" style="2" customWidth="1"/>
    <col min="12" max="12" width="48.7109375" style="2" customWidth="1"/>
    <col min="13" max="16384" width="11.5703125" style="2"/>
  </cols>
  <sheetData>
    <row r="1" spans="1:14" s="3" customFormat="1" ht="20.25" x14ac:dyDescent="0.3">
      <c r="A1" s="48" t="s">
        <v>142</v>
      </c>
      <c r="B1" s="48"/>
      <c r="C1" s="48"/>
      <c r="D1" s="48"/>
      <c r="E1" s="48"/>
      <c r="F1" s="48"/>
      <c r="L1" s="20" t="s">
        <v>16</v>
      </c>
    </row>
    <row r="2" spans="1:14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27</v>
      </c>
      <c r="I2" s="3" t="s">
        <v>119</v>
      </c>
      <c r="J2" s="3" t="s">
        <v>109</v>
      </c>
      <c r="K2" s="3" t="s">
        <v>17</v>
      </c>
      <c r="L2" s="19" t="s">
        <v>18</v>
      </c>
    </row>
    <row r="3" spans="1:14" s="17" customFormat="1" ht="15" x14ac:dyDescent="0.2">
      <c r="A3" s="16" t="s">
        <v>6</v>
      </c>
      <c r="B3" s="16"/>
      <c r="C3" s="16"/>
      <c r="D3" s="16"/>
      <c r="E3" s="16"/>
      <c r="F3" s="17">
        <f>SUM(F7:F9)</f>
        <v>5</v>
      </c>
      <c r="K3" s="18" t="str">
        <f>CONCATENATE(E3,IF(ISBLANK(E3),""," = "),A3)</f>
        <v>Resistor</v>
      </c>
    </row>
    <row r="4" spans="1:14" s="33" customFormat="1" ht="15" x14ac:dyDescent="0.2">
      <c r="A4" s="30" t="s">
        <v>35</v>
      </c>
      <c r="B4" s="30" t="s">
        <v>19</v>
      </c>
      <c r="C4" s="32" t="s">
        <v>36</v>
      </c>
      <c r="D4" s="30" t="s">
        <v>32</v>
      </c>
      <c r="E4" s="30" t="s">
        <v>94</v>
      </c>
      <c r="F4" s="33">
        <v>1</v>
      </c>
      <c r="G4" s="32">
        <v>9333738</v>
      </c>
      <c r="K4" s="34" t="str">
        <f>CONCATENATE(E4,IF(ISBLANK(E4),""," = "),A4)</f>
        <v>R1 = 100 kΩ, thick film, 5%, 0.1W, 150V</v>
      </c>
      <c r="M4" s="35">
        <v>0.01</v>
      </c>
      <c r="N4" s="35">
        <f>M4*F4</f>
        <v>0.01</v>
      </c>
    </row>
    <row r="5" spans="1:14" s="32" customFormat="1" ht="15" x14ac:dyDescent="0.2">
      <c r="A5" s="38" t="s">
        <v>121</v>
      </c>
      <c r="B5" s="38" t="s">
        <v>19</v>
      </c>
      <c r="C5" s="32" t="s">
        <v>122</v>
      </c>
      <c r="D5" s="38" t="s">
        <v>32</v>
      </c>
      <c r="E5" s="38" t="s">
        <v>95</v>
      </c>
      <c r="F5" s="32">
        <v>2</v>
      </c>
      <c r="G5" s="32">
        <v>1653028</v>
      </c>
      <c r="K5" s="32" t="str">
        <f>CONCATENATE(E5,IF(ISBLANK(E5),""," = "),A5)</f>
        <v>R2,R10 = 680 Ω, thick film, 5%, 0.1W, 150V</v>
      </c>
      <c r="L5" s="34"/>
      <c r="M5" s="35">
        <v>0.01</v>
      </c>
      <c r="N5" s="35">
        <f t="shared" ref="N5" si="0">M5*F5</f>
        <v>0.02</v>
      </c>
    </row>
    <row r="6" spans="1:14" s="33" customFormat="1" ht="15" x14ac:dyDescent="0.2">
      <c r="A6" s="30" t="s">
        <v>37</v>
      </c>
      <c r="B6" s="30" t="s">
        <v>19</v>
      </c>
      <c r="C6" s="32" t="s">
        <v>38</v>
      </c>
      <c r="D6" s="30" t="s">
        <v>32</v>
      </c>
      <c r="E6" s="30" t="s">
        <v>96</v>
      </c>
      <c r="F6" s="33">
        <v>3</v>
      </c>
      <c r="G6" s="32">
        <v>9334580</v>
      </c>
      <c r="K6" s="34" t="str">
        <f>CONCATENATE(E6,IF(ISBLANK(E6),""," = "),A6)</f>
        <v>R3,R8,R9 = 4.7 kΩ, thick film, 5%, 0.1W, 150V</v>
      </c>
      <c r="M6" s="35">
        <v>0.01</v>
      </c>
      <c r="N6" s="35">
        <f>M6*F6</f>
        <v>0.03</v>
      </c>
    </row>
    <row r="7" spans="1:14" s="33" customFormat="1" ht="15" x14ac:dyDescent="0.2">
      <c r="A7" s="30" t="s">
        <v>30</v>
      </c>
      <c r="B7" s="30" t="s">
        <v>19</v>
      </c>
      <c r="C7" s="32" t="s">
        <v>31</v>
      </c>
      <c r="D7" s="30" t="s">
        <v>32</v>
      </c>
      <c r="E7" s="30" t="s">
        <v>98</v>
      </c>
      <c r="F7" s="33">
        <v>3</v>
      </c>
      <c r="G7" s="32">
        <v>9333720</v>
      </c>
      <c r="K7" s="34" t="str">
        <f t="shared" ref="K7:K8" si="1">CONCATENATE(E7,IF(ISBLANK(E7),""," = "),A7)</f>
        <v>R4,R5,R11 = 10 kΩ, thick film, 5%, 0.1W, 150V</v>
      </c>
      <c r="M7" s="35">
        <v>0.01</v>
      </c>
      <c r="N7" s="35">
        <f t="shared" ref="N7:N8" si="2">M7*F7</f>
        <v>0.03</v>
      </c>
    </row>
    <row r="8" spans="1:14" s="33" customFormat="1" ht="15" x14ac:dyDescent="0.2">
      <c r="A8" s="30" t="s">
        <v>33</v>
      </c>
      <c r="B8" s="30" t="s">
        <v>19</v>
      </c>
      <c r="C8" s="32" t="s">
        <v>34</v>
      </c>
      <c r="D8" s="30" t="s">
        <v>32</v>
      </c>
      <c r="E8" s="30" t="s">
        <v>97</v>
      </c>
      <c r="F8" s="33">
        <v>2</v>
      </c>
      <c r="G8" s="32">
        <v>9333940</v>
      </c>
      <c r="K8" s="34" t="str">
        <f t="shared" si="1"/>
        <v>R6,R7 = 150 kΩ, thick film, 5%, 0.1W, 150V</v>
      </c>
      <c r="M8" s="35">
        <v>0.01</v>
      </c>
      <c r="N8" s="35">
        <f t="shared" si="2"/>
        <v>0.02</v>
      </c>
    </row>
    <row r="9" spans="1:14" s="33" customFormat="1" ht="15" x14ac:dyDescent="0.2">
      <c r="A9" s="30"/>
      <c r="B9" s="30"/>
      <c r="C9" s="32"/>
      <c r="D9" s="30"/>
      <c r="E9" s="30"/>
      <c r="G9" s="32"/>
      <c r="K9" s="34"/>
      <c r="M9" s="35"/>
      <c r="N9" s="35"/>
    </row>
    <row r="10" spans="1:14" s="37" customFormat="1" ht="15" x14ac:dyDescent="0.2">
      <c r="A10" s="36" t="s">
        <v>20</v>
      </c>
      <c r="B10" s="36"/>
      <c r="C10" s="36"/>
      <c r="D10" s="36"/>
      <c r="E10" s="36"/>
      <c r="K10" s="34" t="str">
        <f t="shared" ref="K10" si="3">CONCATENATE(E10,IF(ISBLANK(E10),""," = "),A10)</f>
        <v>Inductor</v>
      </c>
    </row>
    <row r="11" spans="1:14" s="41" customFormat="1" ht="15" x14ac:dyDescent="0.2">
      <c r="A11" s="40" t="s">
        <v>7</v>
      </c>
      <c r="B11" s="40"/>
      <c r="C11" s="40"/>
      <c r="D11" s="40"/>
      <c r="E11" s="40"/>
      <c r="F11" s="41">
        <f>SUM(F12:F13)</f>
        <v>14</v>
      </c>
      <c r="K11" s="42" t="str">
        <f t="shared" ref="K11:K98" si="4">CONCATENATE(E11,IF(ISBLANK(E11),""," = "),A11)</f>
        <v>Capacitor</v>
      </c>
      <c r="N11" s="43"/>
    </row>
    <row r="12" spans="1:14" s="33" customFormat="1" ht="15" x14ac:dyDescent="0.2">
      <c r="A12" s="32" t="s">
        <v>47</v>
      </c>
      <c r="B12" s="30" t="s">
        <v>43</v>
      </c>
      <c r="C12" s="32" t="s">
        <v>44</v>
      </c>
      <c r="D12" s="30" t="s">
        <v>32</v>
      </c>
      <c r="E12" s="30" t="s">
        <v>100</v>
      </c>
      <c r="F12" s="33">
        <v>5</v>
      </c>
      <c r="G12" s="32">
        <v>2112841</v>
      </c>
      <c r="K12" s="33" t="str">
        <f t="shared" si="4"/>
        <v>C1,C5,C8,C14,C15 = 4.7 µF, 16 V, X7R, 0805</v>
      </c>
      <c r="L12" s="34"/>
      <c r="M12" s="35">
        <v>0.1</v>
      </c>
      <c r="N12" s="35">
        <f>M12*F12</f>
        <v>0.5</v>
      </c>
    </row>
    <row r="13" spans="1:14" s="32" customFormat="1" ht="15" x14ac:dyDescent="0.2">
      <c r="A13" s="38" t="s">
        <v>45</v>
      </c>
      <c r="B13" s="38" t="s">
        <v>19</v>
      </c>
      <c r="C13" s="38" t="s">
        <v>46</v>
      </c>
      <c r="D13" s="38" t="s">
        <v>32</v>
      </c>
      <c r="E13" s="38" t="s">
        <v>143</v>
      </c>
      <c r="F13" s="32">
        <v>9</v>
      </c>
      <c r="G13" s="32">
        <v>1759265</v>
      </c>
      <c r="K13" s="32" t="str">
        <f t="shared" si="4"/>
        <v>C2,C3,C7,C9,C10,C11,C12,C17,18 = 100 nF, 50 V, X7R, 0805</v>
      </c>
      <c r="L13" s="34"/>
      <c r="M13" s="35">
        <v>0.06</v>
      </c>
      <c r="N13" s="35">
        <f>M14*F13</f>
        <v>0.27</v>
      </c>
    </row>
    <row r="14" spans="1:14" s="32" customFormat="1" ht="15" x14ac:dyDescent="0.2">
      <c r="A14" s="38" t="s">
        <v>147</v>
      </c>
      <c r="B14" s="38" t="s">
        <v>146</v>
      </c>
      <c r="C14" s="47" t="s">
        <v>145</v>
      </c>
      <c r="D14" s="38" t="s">
        <v>32</v>
      </c>
      <c r="E14" s="38" t="s">
        <v>144</v>
      </c>
      <c r="F14" s="32">
        <v>1</v>
      </c>
      <c r="G14">
        <v>2942964</v>
      </c>
      <c r="K14" s="32" t="str">
        <f t="shared" si="4"/>
        <v>C6 = 470nF, 25V, X7R, 0805</v>
      </c>
      <c r="L14" s="34"/>
      <c r="M14" s="35">
        <v>0.03</v>
      </c>
      <c r="N14" s="35">
        <f>M14*F14</f>
        <v>0.03</v>
      </c>
    </row>
    <row r="15" spans="1:14" s="33" customFormat="1" ht="15" x14ac:dyDescent="0.2">
      <c r="A15" s="30" t="s">
        <v>80</v>
      </c>
      <c r="B15" s="30" t="s">
        <v>19</v>
      </c>
      <c r="C15" s="32" t="s">
        <v>81</v>
      </c>
      <c r="D15" s="30"/>
      <c r="E15" s="30" t="s">
        <v>134</v>
      </c>
      <c r="F15" s="33">
        <v>0</v>
      </c>
      <c r="G15" s="32">
        <v>1902884</v>
      </c>
      <c r="K15" s="33" t="str">
        <f t="shared" si="4"/>
        <v>not Placed C4 = 470µF, 10V, radial, electrolytic, 8 x 11 mm</v>
      </c>
      <c r="L15" s="34"/>
      <c r="M15" s="35">
        <v>0.06</v>
      </c>
      <c r="N15" s="35">
        <f>M15*F15</f>
        <v>0</v>
      </c>
    </row>
    <row r="16" spans="1:14" s="32" customFormat="1" ht="15" x14ac:dyDescent="0.2">
      <c r="A16" s="38" t="s">
        <v>103</v>
      </c>
      <c r="B16" s="38" t="s">
        <v>104</v>
      </c>
      <c r="C16" s="32" t="s">
        <v>132</v>
      </c>
      <c r="D16" s="38" t="s">
        <v>105</v>
      </c>
      <c r="E16" s="38" t="s">
        <v>133</v>
      </c>
      <c r="F16" s="33">
        <v>0</v>
      </c>
      <c r="G16" s="32">
        <v>1907519</v>
      </c>
      <c r="K16" s="32" t="str">
        <f t="shared" si="4"/>
        <v>not placed C16, not placed C20 = 100 µF, 10 V, 1206 [3216 Metric], ± 20%, X5R</v>
      </c>
      <c r="L16" s="34"/>
      <c r="M16" s="35">
        <v>0.36</v>
      </c>
      <c r="N16" s="35">
        <f>M16*F16</f>
        <v>0</v>
      </c>
    </row>
    <row r="17" spans="1:14" s="32" customFormat="1" ht="15" x14ac:dyDescent="0.2">
      <c r="A17" s="38" t="s">
        <v>103</v>
      </c>
      <c r="B17" s="38" t="s">
        <v>104</v>
      </c>
      <c r="C17" s="32" t="s">
        <v>132</v>
      </c>
      <c r="D17" s="38" t="s">
        <v>105</v>
      </c>
      <c r="E17" s="38" t="s">
        <v>131</v>
      </c>
      <c r="F17" s="33">
        <v>2</v>
      </c>
      <c r="G17" s="32">
        <v>1907519</v>
      </c>
      <c r="K17" s="32" t="str">
        <f t="shared" ref="K17" si="5">CONCATENATE(E17,IF(ISBLANK(E17),""," = "),A17)</f>
        <v>C19,C21 = 100 µF, 10 V, 1206 [3216 Metric], ± 20%, X5R</v>
      </c>
      <c r="L17" s="34"/>
      <c r="M17" s="35">
        <v>0.36099999999999999</v>
      </c>
      <c r="N17" s="35">
        <f>M17*F17</f>
        <v>0.72199999999999998</v>
      </c>
    </row>
    <row r="18" spans="1:14" s="33" customFormat="1" ht="15" x14ac:dyDescent="0.2">
      <c r="A18" s="30"/>
      <c r="B18" s="30"/>
      <c r="C18" s="32"/>
      <c r="D18" s="30"/>
      <c r="E18" s="30"/>
      <c r="G18" s="32"/>
      <c r="L18" s="34"/>
      <c r="M18" s="35"/>
      <c r="N18" s="35"/>
    </row>
    <row r="19" spans="1:14" s="45" customFormat="1" ht="15" x14ac:dyDescent="0.2">
      <c r="A19" s="44" t="s">
        <v>8</v>
      </c>
      <c r="B19" s="44"/>
      <c r="C19" s="44"/>
      <c r="D19" s="44"/>
      <c r="E19" s="44"/>
      <c r="F19" s="45">
        <f>SUM(F24:F31)</f>
        <v>6</v>
      </c>
      <c r="K19" s="42" t="str">
        <f t="shared" si="4"/>
        <v>Semiconductor</v>
      </c>
    </row>
    <row r="20" spans="1:14" s="33" customFormat="1" ht="15" x14ac:dyDescent="0.2">
      <c r="A20" s="30" t="s">
        <v>56</v>
      </c>
      <c r="B20" s="30" t="s">
        <v>60</v>
      </c>
      <c r="C20" s="32" t="s">
        <v>57</v>
      </c>
      <c r="D20" s="30" t="s">
        <v>58</v>
      </c>
      <c r="E20" s="30" t="s">
        <v>59</v>
      </c>
      <c r="F20" s="33">
        <v>1</v>
      </c>
      <c r="G20" s="32">
        <v>1757770</v>
      </c>
      <c r="K20" s="34" t="str">
        <f t="shared" si="4"/>
        <v>D1 = PMEG3010EJ,115 diode 30V 1A</v>
      </c>
      <c r="M20" s="35">
        <v>0.15</v>
      </c>
      <c r="N20" s="35">
        <f t="shared" ref="N20:N30" si="6">M20*F20</f>
        <v>0.15</v>
      </c>
    </row>
    <row r="21" spans="1:14" s="33" customFormat="1" ht="15" x14ac:dyDescent="0.2">
      <c r="A21" s="30" t="s">
        <v>111</v>
      </c>
      <c r="B21" s="30" t="s">
        <v>112</v>
      </c>
      <c r="C21" s="32" t="s">
        <v>113</v>
      </c>
      <c r="D21" s="30" t="s">
        <v>114</v>
      </c>
      <c r="E21" s="30" t="s">
        <v>115</v>
      </c>
      <c r="F21" s="33">
        <v>1</v>
      </c>
      <c r="G21" s="32">
        <v>2099236</v>
      </c>
      <c r="K21" s="34" t="str">
        <f t="shared" si="4"/>
        <v>LED1 = Low current LED, red, 0805</v>
      </c>
      <c r="M21" s="35">
        <v>0.05</v>
      </c>
      <c r="N21" s="35">
        <f t="shared" si="6"/>
        <v>0.05</v>
      </c>
    </row>
    <row r="22" spans="1:14" s="33" customFormat="1" ht="15" x14ac:dyDescent="0.2">
      <c r="A22" s="30" t="s">
        <v>116</v>
      </c>
      <c r="B22" s="30" t="s">
        <v>112</v>
      </c>
      <c r="C22" t="s">
        <v>118</v>
      </c>
      <c r="D22" s="30" t="s">
        <v>114</v>
      </c>
      <c r="E22" s="30" t="s">
        <v>117</v>
      </c>
      <c r="F22" s="33">
        <v>1</v>
      </c>
      <c r="G22">
        <v>2846593</v>
      </c>
      <c r="K22" s="34" t="str">
        <f t="shared" ref="K22" si="7">CONCATENATE(E22,IF(ISBLANK(E22),""," = "),A22)</f>
        <v>LED2 = Low current LED, green, 0805</v>
      </c>
      <c r="M22" s="35">
        <v>0.18</v>
      </c>
      <c r="N22" s="35">
        <f t="shared" si="6"/>
        <v>0.18</v>
      </c>
    </row>
    <row r="23" spans="1:14" s="33" customFormat="1" ht="15" x14ac:dyDescent="0.2">
      <c r="A23" s="30" t="s">
        <v>74</v>
      </c>
      <c r="B23" s="30" t="s">
        <v>75</v>
      </c>
      <c r="C23" s="32" t="s">
        <v>77</v>
      </c>
      <c r="D23" s="30" t="s">
        <v>76</v>
      </c>
      <c r="E23" s="30" t="s">
        <v>99</v>
      </c>
      <c r="F23" s="33">
        <v>1</v>
      </c>
      <c r="G23" s="32">
        <v>2646368</v>
      </c>
      <c r="K23" s="34" t="str">
        <f t="shared" si="4"/>
        <v>T1 = SI2347DS MOSFET Transistor, P Channel, -5 A, -30 V, 0.033 ohm</v>
      </c>
      <c r="M23" s="35">
        <v>0.15</v>
      </c>
      <c r="N23" s="35">
        <f t="shared" si="6"/>
        <v>0.15</v>
      </c>
    </row>
    <row r="24" spans="1:14" s="33" customFormat="1" ht="15" x14ac:dyDescent="0.2">
      <c r="A24" s="30" t="s">
        <v>53</v>
      </c>
      <c r="B24" s="30" t="s">
        <v>49</v>
      </c>
      <c r="C24" s="32" t="s">
        <v>52</v>
      </c>
      <c r="D24" s="30" t="s">
        <v>54</v>
      </c>
      <c r="E24" s="30" t="s">
        <v>21</v>
      </c>
      <c r="F24" s="33">
        <v>1</v>
      </c>
      <c r="H24" s="33" t="s">
        <v>55</v>
      </c>
      <c r="K24" s="34" t="str">
        <f t="shared" si="4"/>
        <v>IC1 = TLV809K33DBVR voltage supervisor</v>
      </c>
      <c r="M24" s="35">
        <v>0.32</v>
      </c>
      <c r="N24" s="35">
        <f t="shared" si="6"/>
        <v>0.32</v>
      </c>
    </row>
    <row r="25" spans="1:14" s="33" customFormat="1" x14ac:dyDescent="0.2">
      <c r="A25" s="30" t="s">
        <v>48</v>
      </c>
      <c r="B25" s="30" t="s">
        <v>49</v>
      </c>
      <c r="C25" s="32" t="s">
        <v>50</v>
      </c>
      <c r="D25" s="30" t="s">
        <v>29</v>
      </c>
      <c r="E25" s="30" t="s">
        <v>22</v>
      </c>
      <c r="F25" s="33">
        <v>1</v>
      </c>
      <c r="H25" s="33" t="s">
        <v>51</v>
      </c>
      <c r="K25" s="33" t="str">
        <f t="shared" si="4"/>
        <v>IC2 = TLV75533PDBVR, LDO 3V3, 500-mA, low-IQ, SOT-23-5</v>
      </c>
      <c r="M25" s="35">
        <v>0.3</v>
      </c>
      <c r="N25" s="35">
        <f t="shared" si="6"/>
        <v>0.3</v>
      </c>
    </row>
    <row r="26" spans="1:14" s="33" customFormat="1" ht="15" x14ac:dyDescent="0.2">
      <c r="A26" s="30" t="s">
        <v>73</v>
      </c>
      <c r="B26" s="30" t="s">
        <v>82</v>
      </c>
      <c r="C26" s="32" t="s">
        <v>72</v>
      </c>
      <c r="D26" s="30" t="s">
        <v>42</v>
      </c>
      <c r="E26" s="30" t="s">
        <v>136</v>
      </c>
      <c r="F26" s="33">
        <v>0</v>
      </c>
      <c r="G26" s="32">
        <v>2909997</v>
      </c>
      <c r="K26" s="34" t="str">
        <f>CONCATENATE(E26,IF(ISBLANK(E26),""," = "),A26)</f>
        <v>not placed IC3 = AT25SF081-SSHD-T 8Mbit flash memory</v>
      </c>
      <c r="M26" s="35">
        <v>0.4</v>
      </c>
      <c r="N26" s="35">
        <f>M26*F26</f>
        <v>0</v>
      </c>
    </row>
    <row r="27" spans="1:14" s="33" customFormat="1" x14ac:dyDescent="0.2">
      <c r="A27" s="30" t="s">
        <v>66</v>
      </c>
      <c r="B27" s="30" t="s">
        <v>69</v>
      </c>
      <c r="C27" s="32" t="s">
        <v>65</v>
      </c>
      <c r="D27" s="30" t="s">
        <v>68</v>
      </c>
      <c r="E27" s="30" t="s">
        <v>67</v>
      </c>
      <c r="F27" s="33">
        <v>1</v>
      </c>
      <c r="G27" s="33">
        <v>3129691</v>
      </c>
      <c r="K27" s="33" t="str">
        <f t="shared" si="4"/>
        <v>IC4 = STM32F072C8T6TR ARM Cortex-M0 microcontroller</v>
      </c>
      <c r="M27" s="35">
        <v>2.41</v>
      </c>
      <c r="N27" s="35">
        <f t="shared" si="6"/>
        <v>2.41</v>
      </c>
    </row>
    <row r="28" spans="1:14" s="33" customFormat="1" ht="15" x14ac:dyDescent="0.2">
      <c r="A28" s="30" t="s">
        <v>40</v>
      </c>
      <c r="B28" s="30" t="s">
        <v>28</v>
      </c>
      <c r="C28" s="32" t="s">
        <v>41</v>
      </c>
      <c r="D28" s="30" t="s">
        <v>42</v>
      </c>
      <c r="E28" s="30" t="s">
        <v>135</v>
      </c>
      <c r="F28" s="33">
        <v>0</v>
      </c>
      <c r="G28" s="32">
        <v>2836134</v>
      </c>
      <c r="K28" s="34" t="str">
        <f t="shared" si="4"/>
        <v>not placed IC5 = ATECC608A-SSHDA-B, CryptoAuthentification</v>
      </c>
      <c r="M28" s="35">
        <v>0.59</v>
      </c>
      <c r="N28" s="35">
        <f t="shared" si="6"/>
        <v>0</v>
      </c>
    </row>
    <row r="29" spans="1:14" s="33" customFormat="1" ht="15" x14ac:dyDescent="0.2">
      <c r="A29" s="30" t="s">
        <v>106</v>
      </c>
      <c r="B29" s="30" t="s">
        <v>107</v>
      </c>
      <c r="C29" s="32" t="s">
        <v>108</v>
      </c>
      <c r="D29" s="30" t="s">
        <v>83</v>
      </c>
      <c r="E29" s="30" t="s">
        <v>84</v>
      </c>
      <c r="F29" s="33">
        <v>2</v>
      </c>
      <c r="G29" s="32"/>
      <c r="J29" s="33" t="s">
        <v>110</v>
      </c>
      <c r="K29" s="34" t="str">
        <f t="shared" si="4"/>
        <v>IC6,IC7 = Ideal diode controller, 1 channel, 1A, MAX40200AUK+T</v>
      </c>
      <c r="M29" s="35">
        <v>0.3</v>
      </c>
      <c r="N29" s="35">
        <f t="shared" si="6"/>
        <v>0.6</v>
      </c>
    </row>
    <row r="30" spans="1:14" s="33" customFormat="1" ht="15" x14ac:dyDescent="0.2">
      <c r="A30" s="30" t="s">
        <v>120</v>
      </c>
      <c r="B30" s="30" t="s">
        <v>71</v>
      </c>
      <c r="C30" s="32" t="s">
        <v>70</v>
      </c>
      <c r="D30" s="30"/>
      <c r="E30" s="30" t="s">
        <v>93</v>
      </c>
      <c r="F30" s="33">
        <v>1</v>
      </c>
      <c r="G30" s="32"/>
      <c r="I30">
        <v>18715</v>
      </c>
      <c r="K30" s="34" t="str">
        <f t="shared" si="4"/>
        <v>MOD1 = RFM95W-868S2 LoRa transceiver, Elektor SKU 18715</v>
      </c>
      <c r="M30" s="35">
        <v>8.9600000000000009</v>
      </c>
      <c r="N30" s="35">
        <f t="shared" si="6"/>
        <v>8.9600000000000009</v>
      </c>
    </row>
    <row r="31" spans="1:14" s="33" customFormat="1" ht="15" x14ac:dyDescent="0.2">
      <c r="A31" s="30"/>
      <c r="B31" s="30"/>
      <c r="C31" s="32"/>
      <c r="D31" s="30"/>
      <c r="E31" s="30"/>
      <c r="G31" s="32"/>
      <c r="K31" s="34"/>
      <c r="M31" s="35"/>
      <c r="N31" s="35"/>
    </row>
    <row r="32" spans="1:14" s="45" customFormat="1" ht="15" x14ac:dyDescent="0.2">
      <c r="A32" s="44" t="s">
        <v>9</v>
      </c>
      <c r="B32" s="44"/>
      <c r="C32" s="44"/>
      <c r="D32" s="44"/>
      <c r="E32" s="44"/>
      <c r="F32" s="45">
        <f>SUM(F33:F56)</f>
        <v>15</v>
      </c>
      <c r="K32" s="42" t="str">
        <f t="shared" si="4"/>
        <v>Other</v>
      </c>
      <c r="M32" s="46"/>
      <c r="N32" s="46"/>
    </row>
    <row r="33" spans="1:14" s="33" customFormat="1" ht="15" x14ac:dyDescent="0.2">
      <c r="A33" s="30" t="s">
        <v>123</v>
      </c>
      <c r="B33" s="30" t="s">
        <v>124</v>
      </c>
      <c r="C33" s="32" t="s">
        <v>125</v>
      </c>
      <c r="D33" s="30"/>
      <c r="E33" s="30" t="s">
        <v>126</v>
      </c>
      <c r="F33" s="33">
        <v>1</v>
      </c>
      <c r="G33" s="32">
        <v>2467925</v>
      </c>
      <c r="I33" s="26"/>
      <c r="K33" s="34" t="str">
        <f t="shared" si="4"/>
        <v xml:space="preserve">X1 = Oscillator, 32.768 kHz, SMD, 3.2mm x 1.5mm, Abracon ASH7KW-32.768KHZ-L-T </v>
      </c>
      <c r="M33" s="35">
        <v>2.61</v>
      </c>
      <c r="N33" s="35">
        <f t="shared" ref="N33:N45" si="8">M33*F33</f>
        <v>2.61</v>
      </c>
    </row>
    <row r="34" spans="1:14" s="33" customFormat="1" ht="15" x14ac:dyDescent="0.2">
      <c r="A34" s="30" t="s">
        <v>127</v>
      </c>
      <c r="B34" s="30" t="s">
        <v>19</v>
      </c>
      <c r="C34" s="30" t="s">
        <v>128</v>
      </c>
      <c r="D34" s="30"/>
      <c r="E34" s="7" t="s">
        <v>39</v>
      </c>
      <c r="F34" s="33">
        <v>2</v>
      </c>
      <c r="G34" s="33">
        <v>9471880</v>
      </c>
      <c r="K34" s="34" t="str">
        <f t="shared" si="4"/>
        <v>S1,S2 = Switch, tactile, 12 V, 50 mA, Multicomp TM-553I-Q-T/R</v>
      </c>
      <c r="M34" s="35">
        <v>0.04</v>
      </c>
      <c r="N34" s="35">
        <f t="shared" si="8"/>
        <v>0.08</v>
      </c>
    </row>
    <row r="35" spans="1:14" s="33" customFormat="1" ht="15" x14ac:dyDescent="0.2">
      <c r="A35" s="30" t="s">
        <v>129</v>
      </c>
      <c r="B35" s="30" t="s">
        <v>19</v>
      </c>
      <c r="C35" s="7" t="s">
        <v>130</v>
      </c>
      <c r="D35" s="30"/>
      <c r="E35" s="30" t="s">
        <v>137</v>
      </c>
      <c r="F35" s="33">
        <v>0</v>
      </c>
      <c r="G35">
        <v>3126578</v>
      </c>
      <c r="J35" s="39"/>
      <c r="K35" s="34" t="str">
        <f t="shared" si="4"/>
        <v>not placed Bt1, not placed Bt2 = AAA battery holder with PCB pins, Multicomp MP000341</v>
      </c>
      <c r="M35" s="35">
        <v>0.55000000000000004</v>
      </c>
      <c r="N35" s="35">
        <f t="shared" si="8"/>
        <v>0</v>
      </c>
    </row>
    <row r="36" spans="1:14" s="33" customFormat="1" ht="15" x14ac:dyDescent="0.2">
      <c r="A36" s="30" t="s">
        <v>62</v>
      </c>
      <c r="B36" s="30" t="s">
        <v>61</v>
      </c>
      <c r="C36" s="32" t="s">
        <v>63</v>
      </c>
      <c r="D36" s="30"/>
      <c r="E36" s="30" t="s">
        <v>64</v>
      </c>
      <c r="F36" s="33">
        <v>2</v>
      </c>
      <c r="G36" s="32">
        <v>2834926</v>
      </c>
      <c r="H36" s="32"/>
      <c r="I36" s="32"/>
      <c r="K36" s="34" t="str">
        <f t="shared" si="4"/>
        <v xml:space="preserve">F1,F2 = PPTC resettable fuse 500mA, Bel Fuse 0ZCK0050FF2E </v>
      </c>
      <c r="M36" s="35">
        <v>0.18</v>
      </c>
      <c r="N36" s="35">
        <f t="shared" si="8"/>
        <v>0.36</v>
      </c>
    </row>
    <row r="37" spans="1:14" s="33" customFormat="1" ht="15" x14ac:dyDescent="0.2">
      <c r="A37" s="30" t="s">
        <v>85</v>
      </c>
      <c r="B37" s="30"/>
      <c r="C37" s="32"/>
      <c r="D37" s="30"/>
      <c r="E37" s="30" t="s">
        <v>23</v>
      </c>
      <c r="F37" s="33">
        <v>1</v>
      </c>
      <c r="G37" s="32"/>
      <c r="H37" s="32"/>
      <c r="I37" s="32"/>
      <c r="K37" s="34" t="str">
        <f t="shared" si="4"/>
        <v>K1 = PCB pin</v>
      </c>
      <c r="M37" s="35">
        <v>1.4</v>
      </c>
      <c r="N37" s="35">
        <f t="shared" si="8"/>
        <v>1.4</v>
      </c>
    </row>
    <row r="38" spans="1:14" s="33" customFormat="1" ht="15" x14ac:dyDescent="0.2">
      <c r="A38" s="30" t="s">
        <v>86</v>
      </c>
      <c r="B38" s="30"/>
      <c r="C38" s="32"/>
      <c r="D38" s="30"/>
      <c r="E38" s="30" t="s">
        <v>26</v>
      </c>
      <c r="F38" s="33">
        <v>1</v>
      </c>
      <c r="G38" s="32"/>
      <c r="H38" s="32"/>
      <c r="I38" s="32"/>
      <c r="K38" s="34" t="str">
        <f t="shared" ref="K38" si="9">CONCATENATE(E38,IF(ISBLANK(E38),""," = "),A38)</f>
        <v>K2 = pinheader 1 x 2</v>
      </c>
      <c r="M38" s="35"/>
      <c r="N38" s="35">
        <f t="shared" ref="N38" si="10">M38*F38</f>
        <v>0</v>
      </c>
    </row>
    <row r="39" spans="1:14" s="33" customFormat="1" ht="15" x14ac:dyDescent="0.2">
      <c r="A39" s="30" t="s">
        <v>87</v>
      </c>
      <c r="B39" s="30"/>
      <c r="C39" s="32"/>
      <c r="D39" s="30"/>
      <c r="E39" s="30" t="s">
        <v>78</v>
      </c>
      <c r="F39" s="33">
        <v>1</v>
      </c>
      <c r="G39" s="32"/>
      <c r="H39" s="32"/>
      <c r="I39" s="32"/>
      <c r="K39" s="34" t="str">
        <f t="shared" si="4"/>
        <v>K3 = pinheader 1 x 4</v>
      </c>
      <c r="M39" s="35"/>
      <c r="N39" s="35">
        <f t="shared" si="8"/>
        <v>0</v>
      </c>
    </row>
    <row r="40" spans="1:14" s="33" customFormat="1" ht="15" x14ac:dyDescent="0.2">
      <c r="A40" s="30" t="s">
        <v>79</v>
      </c>
      <c r="B40" s="30"/>
      <c r="C40" s="32"/>
      <c r="D40" s="30"/>
      <c r="E40" s="30" t="s">
        <v>88</v>
      </c>
      <c r="F40" s="33">
        <v>1</v>
      </c>
      <c r="G40" s="32"/>
      <c r="H40" s="32"/>
      <c r="I40" s="32"/>
      <c r="K40" s="34" t="str">
        <f>CONCATENATE(E40,IF(ISBLANK(E40),""," = "),A40)</f>
        <v>K4 = pinheader 1 x 5</v>
      </c>
      <c r="M40" s="35"/>
      <c r="N40" s="35">
        <f>M40*F40</f>
        <v>0</v>
      </c>
    </row>
    <row r="41" spans="1:14" s="33" customFormat="1" ht="15" x14ac:dyDescent="0.2">
      <c r="A41" s="30" t="s">
        <v>89</v>
      </c>
      <c r="B41" s="30"/>
      <c r="C41" s="32"/>
      <c r="D41" s="30"/>
      <c r="E41" s="30" t="s">
        <v>90</v>
      </c>
      <c r="F41" s="33">
        <v>1</v>
      </c>
      <c r="G41" s="32"/>
      <c r="H41" s="32"/>
      <c r="I41" s="32"/>
      <c r="K41" s="34" t="str">
        <f t="shared" si="4"/>
        <v>K5 = pinheader 1 x 17</v>
      </c>
      <c r="M41" s="35"/>
      <c r="N41" s="35">
        <f t="shared" si="8"/>
        <v>0</v>
      </c>
    </row>
    <row r="42" spans="1:14" s="33" customFormat="1" ht="15" x14ac:dyDescent="0.2">
      <c r="A42" s="30" t="s">
        <v>91</v>
      </c>
      <c r="B42" s="30"/>
      <c r="C42" s="32"/>
      <c r="D42" s="30"/>
      <c r="E42" s="30" t="s">
        <v>92</v>
      </c>
      <c r="F42" s="33">
        <v>1</v>
      </c>
      <c r="G42" s="32"/>
      <c r="H42" s="32"/>
      <c r="I42" s="32"/>
      <c r="K42" s="34" t="str">
        <f t="shared" si="4"/>
        <v>K6 = pinheader 1 x 3</v>
      </c>
      <c r="M42" s="35"/>
      <c r="N42" s="35">
        <f t="shared" si="8"/>
        <v>0</v>
      </c>
    </row>
    <row r="43" spans="1:14" s="33" customFormat="1" ht="15" x14ac:dyDescent="0.2">
      <c r="A43" s="30" t="s">
        <v>138</v>
      </c>
      <c r="B43" s="30" t="s">
        <v>139</v>
      </c>
      <c r="C43" s="32">
        <v>61304011021</v>
      </c>
      <c r="D43" s="30"/>
      <c r="E43" s="30" t="s">
        <v>140</v>
      </c>
      <c r="F43" s="33">
        <v>1</v>
      </c>
      <c r="G43">
        <v>2356192</v>
      </c>
      <c r="H43" s="32"/>
      <c r="I43" s="32"/>
      <c r="K43" s="34" t="str">
        <f t="shared" si="4"/>
        <v>K5,K6,K3,K4 = Pinheader 1x40</v>
      </c>
      <c r="M43" s="35">
        <v>0.7</v>
      </c>
      <c r="N43" s="35">
        <f t="shared" si="8"/>
        <v>0.7</v>
      </c>
    </row>
    <row r="44" spans="1:14" s="33" customFormat="1" ht="15" x14ac:dyDescent="0.2">
      <c r="A44" s="30" t="s">
        <v>141</v>
      </c>
      <c r="B44" s="30"/>
      <c r="C44" s="32"/>
      <c r="D44" s="30"/>
      <c r="E44" s="30" t="s">
        <v>102</v>
      </c>
      <c r="F44" s="33">
        <v>1</v>
      </c>
      <c r="G44" s="32"/>
      <c r="H44" s="32"/>
      <c r="I44" s="32"/>
      <c r="K44" s="34" t="str">
        <f t="shared" si="4"/>
        <v>ANT1 = Wire antenna, isolated copper, diam. 0.8, length 3.2cm</v>
      </c>
      <c r="M44" s="35"/>
      <c r="N44" s="35">
        <f t="shared" si="8"/>
        <v>0</v>
      </c>
    </row>
    <row r="45" spans="1:14" s="28" customFormat="1" ht="15" x14ac:dyDescent="0.2">
      <c r="A45" s="30"/>
      <c r="B45" s="27"/>
      <c r="C45" s="26"/>
      <c r="D45" s="27"/>
      <c r="E45" s="27"/>
      <c r="F45" s="28">
        <v>1</v>
      </c>
      <c r="G45" s="26"/>
      <c r="H45" s="26"/>
      <c r="I45" s="26"/>
      <c r="K45" s="29" t="str">
        <f t="shared" si="4"/>
        <v/>
      </c>
      <c r="M45" s="31"/>
      <c r="N45" s="31">
        <f t="shared" si="8"/>
        <v>0</v>
      </c>
    </row>
    <row r="46" spans="1:14" s="28" customFormat="1" ht="15" x14ac:dyDescent="0.2">
      <c r="A46" s="26" t="s">
        <v>101</v>
      </c>
      <c r="B46" s="27"/>
      <c r="C46" s="26"/>
      <c r="D46" s="27"/>
      <c r="E46" s="27"/>
      <c r="F46" s="28">
        <v>1</v>
      </c>
      <c r="G46" s="26"/>
      <c r="H46" s="26"/>
      <c r="I46" s="26"/>
      <c r="K46" s="29" t="str">
        <f>CONCATENATE(E46,IF(ISBLANK(E46),""," = "),A46)</f>
        <v>PCB 180516 V3.1</v>
      </c>
      <c r="M46" s="31">
        <v>1.5</v>
      </c>
      <c r="N46" s="31">
        <f t="shared" ref="N46" si="11">F46*M46</f>
        <v>1.5</v>
      </c>
    </row>
    <row r="47" spans="1:14" s="23" customFormat="1" ht="15" x14ac:dyDescent="0.2">
      <c r="A47" s="21"/>
      <c r="B47" s="22"/>
      <c r="C47" s="7"/>
      <c r="D47" s="22"/>
      <c r="E47" s="22"/>
      <c r="F47" s="25"/>
      <c r="H47"/>
      <c r="I47" s="26"/>
      <c r="K47" s="24"/>
      <c r="M47" s="23" t="s">
        <v>24</v>
      </c>
      <c r="N47" s="31">
        <f>SUM(N4:N46)</f>
        <v>21.401999999999997</v>
      </c>
    </row>
    <row r="48" spans="1:14" s="23" customFormat="1" ht="15" x14ac:dyDescent="0.2">
      <c r="A48" s="21"/>
      <c r="B48" s="22"/>
      <c r="C48" s="7"/>
      <c r="D48" s="22"/>
      <c r="E48" s="22"/>
      <c r="F48" s="25"/>
      <c r="I48" s="28"/>
      <c r="J48" s="25"/>
      <c r="K48" s="24"/>
    </row>
    <row r="49" spans="1:11" s="23" customFormat="1" ht="15" x14ac:dyDescent="0.2">
      <c r="A49" s="21"/>
      <c r="B49" s="22"/>
      <c r="C49" s="7" t="s">
        <v>25</v>
      </c>
      <c r="D49" s="22"/>
      <c r="E49" s="22"/>
      <c r="I49" s="28"/>
      <c r="K49" s="24"/>
    </row>
    <row r="50" spans="1:11" s="23" customFormat="1" ht="15" x14ac:dyDescent="0.2">
      <c r="A50" s="21"/>
      <c r="B50" s="22"/>
      <c r="C50" s="7"/>
      <c r="D50" s="22"/>
      <c r="E50" s="22"/>
      <c r="I50" s="28"/>
      <c r="K50" s="24"/>
    </row>
    <row r="51" spans="1:11" s="6" customFormat="1" ht="15" x14ac:dyDescent="0.2">
      <c r="A51" s="5" t="s">
        <v>10</v>
      </c>
      <c r="B51" s="5"/>
      <c r="C51" s="5"/>
      <c r="D51" s="5"/>
      <c r="E51" s="5"/>
      <c r="K51" s="18" t="str">
        <f t="shared" si="4"/>
        <v>Misc.</v>
      </c>
    </row>
    <row r="52" spans="1:11" s="8" customFormat="1" ht="15" x14ac:dyDescent="0.2">
      <c r="A52" s="7"/>
      <c r="B52" s="7"/>
      <c r="C52"/>
      <c r="D52" s="7"/>
      <c r="E52" s="7"/>
      <c r="G52"/>
      <c r="K52" s="15"/>
    </row>
    <row r="53" spans="1:11" ht="15" x14ac:dyDescent="0.2">
      <c r="C53"/>
      <c r="F53" s="23"/>
      <c r="K53" s="15"/>
    </row>
    <row r="54" spans="1:11" ht="15" x14ac:dyDescent="0.2">
      <c r="G54" s="8"/>
      <c r="K54" s="15" t="str">
        <f t="shared" si="4"/>
        <v/>
      </c>
    </row>
    <row r="55" spans="1:11" ht="15" x14ac:dyDescent="0.2">
      <c r="K55" s="15" t="str">
        <f t="shared" si="4"/>
        <v/>
      </c>
    </row>
    <row r="56" spans="1:11" ht="15" x14ac:dyDescent="0.2">
      <c r="K56" s="15" t="str">
        <f t="shared" si="4"/>
        <v/>
      </c>
    </row>
    <row r="57" spans="1:11" ht="15" x14ac:dyDescent="0.2">
      <c r="K57" s="15" t="str">
        <f t="shared" si="4"/>
        <v/>
      </c>
    </row>
    <row r="58" spans="1:11" ht="15" x14ac:dyDescent="0.2">
      <c r="K58" s="15" t="str">
        <f t="shared" si="4"/>
        <v/>
      </c>
    </row>
    <row r="59" spans="1:11" ht="15" x14ac:dyDescent="0.2">
      <c r="K59" s="15" t="str">
        <f t="shared" si="4"/>
        <v/>
      </c>
    </row>
    <row r="60" spans="1:11" ht="15" x14ac:dyDescent="0.2">
      <c r="K60" s="15" t="str">
        <f t="shared" si="4"/>
        <v/>
      </c>
    </row>
    <row r="61" spans="1:11" ht="15" x14ac:dyDescent="0.2">
      <c r="K61" s="15" t="str">
        <f t="shared" si="4"/>
        <v/>
      </c>
    </row>
    <row r="62" spans="1:11" ht="15" x14ac:dyDescent="0.2">
      <c r="K62" s="15" t="str">
        <f t="shared" si="4"/>
        <v/>
      </c>
    </row>
    <row r="63" spans="1:11" ht="15" x14ac:dyDescent="0.2">
      <c r="A63"/>
      <c r="K63" s="15" t="str">
        <f t="shared" si="4"/>
        <v/>
      </c>
    </row>
    <row r="64" spans="1:11" ht="15" x14ac:dyDescent="0.2">
      <c r="A64"/>
      <c r="K64" s="15" t="str">
        <f t="shared" si="4"/>
        <v/>
      </c>
    </row>
    <row r="65" spans="1:11" ht="15" x14ac:dyDescent="0.2">
      <c r="A65"/>
      <c r="K65" s="15" t="str">
        <f t="shared" si="4"/>
        <v/>
      </c>
    </row>
    <row r="66" spans="1:11" ht="15" x14ac:dyDescent="0.2">
      <c r="A66"/>
      <c r="K66" s="15" t="str">
        <f t="shared" si="4"/>
        <v/>
      </c>
    </row>
    <row r="67" spans="1:11" ht="15" x14ac:dyDescent="0.2">
      <c r="A67"/>
      <c r="K67" s="15" t="str">
        <f t="shared" si="4"/>
        <v/>
      </c>
    </row>
    <row r="68" spans="1:11" ht="15" x14ac:dyDescent="0.2">
      <c r="K68" s="15" t="str">
        <f t="shared" si="4"/>
        <v/>
      </c>
    </row>
    <row r="69" spans="1:11" ht="15" x14ac:dyDescent="0.2">
      <c r="K69" s="15" t="str">
        <f t="shared" si="4"/>
        <v/>
      </c>
    </row>
    <row r="70" spans="1:11" ht="15" x14ac:dyDescent="0.2">
      <c r="K70" s="15" t="str">
        <f t="shared" si="4"/>
        <v/>
      </c>
    </row>
    <row r="71" spans="1:11" ht="15" x14ac:dyDescent="0.2">
      <c r="A71"/>
      <c r="K71" s="15" t="str">
        <f t="shared" si="4"/>
        <v/>
      </c>
    </row>
    <row r="72" spans="1:11" ht="15" x14ac:dyDescent="0.2">
      <c r="K72" s="15" t="str">
        <f t="shared" si="4"/>
        <v/>
      </c>
    </row>
    <row r="73" spans="1:11" ht="15" x14ac:dyDescent="0.2">
      <c r="K73" s="15" t="str">
        <f t="shared" si="4"/>
        <v/>
      </c>
    </row>
    <row r="74" spans="1:11" ht="15" x14ac:dyDescent="0.2">
      <c r="K74" s="15" t="str">
        <f t="shared" si="4"/>
        <v/>
      </c>
    </row>
    <row r="75" spans="1:11" ht="15" x14ac:dyDescent="0.2">
      <c r="K75" s="15" t="str">
        <f t="shared" si="4"/>
        <v/>
      </c>
    </row>
    <row r="76" spans="1:11" ht="15" x14ac:dyDescent="0.2">
      <c r="K76" s="15" t="str">
        <f t="shared" si="4"/>
        <v/>
      </c>
    </row>
    <row r="77" spans="1:11" ht="15" x14ac:dyDescent="0.2">
      <c r="K77" s="15" t="str">
        <f t="shared" si="4"/>
        <v/>
      </c>
    </row>
    <row r="78" spans="1:11" ht="15" x14ac:dyDescent="0.2">
      <c r="K78" s="15" t="str">
        <f t="shared" si="4"/>
        <v/>
      </c>
    </row>
    <row r="79" spans="1:11" ht="15" x14ac:dyDescent="0.2">
      <c r="K79" s="15" t="str">
        <f t="shared" si="4"/>
        <v/>
      </c>
    </row>
    <row r="80" spans="1:11" ht="15" x14ac:dyDescent="0.2">
      <c r="K80" s="15" t="str">
        <f t="shared" si="4"/>
        <v/>
      </c>
    </row>
    <row r="81" spans="11:11" ht="15" x14ac:dyDescent="0.2">
      <c r="K81" s="15" t="str">
        <f t="shared" si="4"/>
        <v/>
      </c>
    </row>
    <row r="82" spans="11:11" ht="15" x14ac:dyDescent="0.2">
      <c r="K82" s="15" t="str">
        <f t="shared" si="4"/>
        <v/>
      </c>
    </row>
    <row r="83" spans="11:11" ht="15" x14ac:dyDescent="0.2">
      <c r="K83" s="15" t="str">
        <f t="shared" si="4"/>
        <v/>
      </c>
    </row>
    <row r="84" spans="11:11" ht="15" x14ac:dyDescent="0.2">
      <c r="K84" s="15" t="str">
        <f t="shared" si="4"/>
        <v/>
      </c>
    </row>
    <row r="85" spans="11:11" ht="15" x14ac:dyDescent="0.2">
      <c r="K85" s="15" t="str">
        <f t="shared" si="4"/>
        <v/>
      </c>
    </row>
    <row r="86" spans="11:11" ht="15" x14ac:dyDescent="0.2">
      <c r="K86" s="15" t="str">
        <f t="shared" si="4"/>
        <v/>
      </c>
    </row>
    <row r="87" spans="11:11" ht="15" x14ac:dyDescent="0.2">
      <c r="K87" s="15" t="str">
        <f t="shared" si="4"/>
        <v/>
      </c>
    </row>
    <row r="88" spans="11:11" ht="15" x14ac:dyDescent="0.2">
      <c r="K88" s="15" t="str">
        <f t="shared" si="4"/>
        <v/>
      </c>
    </row>
    <row r="89" spans="11:11" ht="15" x14ac:dyDescent="0.2">
      <c r="K89" s="15" t="str">
        <f t="shared" si="4"/>
        <v/>
      </c>
    </row>
    <row r="90" spans="11:11" ht="15" x14ac:dyDescent="0.2">
      <c r="K90" s="15" t="str">
        <f t="shared" si="4"/>
        <v/>
      </c>
    </row>
    <row r="91" spans="11:11" ht="15" x14ac:dyDescent="0.2">
      <c r="K91" s="15" t="str">
        <f t="shared" si="4"/>
        <v/>
      </c>
    </row>
    <row r="92" spans="11:11" ht="15" x14ac:dyDescent="0.2">
      <c r="K92" s="15" t="str">
        <f t="shared" si="4"/>
        <v/>
      </c>
    </row>
    <row r="93" spans="11:11" ht="15" x14ac:dyDescent="0.2">
      <c r="K93" s="15" t="str">
        <f t="shared" si="4"/>
        <v/>
      </c>
    </row>
    <row r="94" spans="11:11" ht="15" x14ac:dyDescent="0.2">
      <c r="K94" s="15" t="str">
        <f t="shared" si="4"/>
        <v/>
      </c>
    </row>
    <row r="95" spans="11:11" ht="15" x14ac:dyDescent="0.2">
      <c r="K95" s="15" t="str">
        <f t="shared" si="4"/>
        <v/>
      </c>
    </row>
    <row r="96" spans="11:11" ht="15" x14ac:dyDescent="0.2">
      <c r="K96" s="15" t="str">
        <f t="shared" si="4"/>
        <v/>
      </c>
    </row>
    <row r="97" spans="11:11" ht="15" x14ac:dyDescent="0.2">
      <c r="K97" s="15" t="str">
        <f t="shared" si="4"/>
        <v/>
      </c>
    </row>
    <row r="98" spans="11:11" ht="15" x14ac:dyDescent="0.2">
      <c r="K98" s="15" t="str">
        <f t="shared" si="4"/>
        <v/>
      </c>
    </row>
    <row r="99" spans="11:11" ht="15" x14ac:dyDescent="0.2">
      <c r="K99" s="15" t="str">
        <f t="shared" ref="K99:K131" si="12">CONCATENATE(E99,IF(ISBLANK(E99),""," = "),A99)</f>
        <v/>
      </c>
    </row>
    <row r="100" spans="11:11" ht="15" x14ac:dyDescent="0.2">
      <c r="K100" s="15" t="str">
        <f t="shared" si="12"/>
        <v/>
      </c>
    </row>
    <row r="101" spans="11:11" ht="15" x14ac:dyDescent="0.2">
      <c r="K101" s="15" t="str">
        <f t="shared" si="12"/>
        <v/>
      </c>
    </row>
    <row r="102" spans="11:11" ht="15" x14ac:dyDescent="0.2">
      <c r="K102" s="15" t="str">
        <f t="shared" si="12"/>
        <v/>
      </c>
    </row>
    <row r="103" spans="11:11" ht="15" x14ac:dyDescent="0.2">
      <c r="K103" s="15" t="str">
        <f t="shared" si="12"/>
        <v/>
      </c>
    </row>
    <row r="104" spans="11:11" ht="15" x14ac:dyDescent="0.2">
      <c r="K104" s="15" t="str">
        <f t="shared" si="12"/>
        <v/>
      </c>
    </row>
    <row r="105" spans="11:11" ht="15" x14ac:dyDescent="0.2">
      <c r="K105" s="15" t="str">
        <f t="shared" si="12"/>
        <v/>
      </c>
    </row>
    <row r="106" spans="11:11" ht="15" x14ac:dyDescent="0.2">
      <c r="K106" s="15" t="str">
        <f t="shared" si="12"/>
        <v/>
      </c>
    </row>
    <row r="107" spans="11:11" ht="15" x14ac:dyDescent="0.2">
      <c r="K107" s="15" t="str">
        <f t="shared" si="12"/>
        <v/>
      </c>
    </row>
    <row r="108" spans="11:11" ht="15" x14ac:dyDescent="0.2">
      <c r="K108" s="15" t="str">
        <f t="shared" si="12"/>
        <v/>
      </c>
    </row>
    <row r="109" spans="11:11" ht="15" x14ac:dyDescent="0.2">
      <c r="K109" s="15" t="str">
        <f t="shared" si="12"/>
        <v/>
      </c>
    </row>
    <row r="110" spans="11:11" ht="15" x14ac:dyDescent="0.2">
      <c r="K110" s="15" t="str">
        <f t="shared" si="12"/>
        <v/>
      </c>
    </row>
    <row r="111" spans="11:11" ht="15" x14ac:dyDescent="0.2">
      <c r="K111" s="15" t="str">
        <f t="shared" si="12"/>
        <v/>
      </c>
    </row>
    <row r="112" spans="11:11" ht="15" x14ac:dyDescent="0.2">
      <c r="K112" s="15" t="str">
        <f t="shared" si="12"/>
        <v/>
      </c>
    </row>
    <row r="113" spans="11:11" ht="15" x14ac:dyDescent="0.2">
      <c r="K113" s="15" t="str">
        <f t="shared" si="12"/>
        <v/>
      </c>
    </row>
    <row r="114" spans="11:11" ht="15" x14ac:dyDescent="0.2">
      <c r="K114" s="15" t="str">
        <f t="shared" si="12"/>
        <v/>
      </c>
    </row>
    <row r="115" spans="11:11" ht="15" x14ac:dyDescent="0.2">
      <c r="K115" s="15" t="str">
        <f t="shared" si="12"/>
        <v/>
      </c>
    </row>
    <row r="116" spans="11:11" ht="15" x14ac:dyDescent="0.2">
      <c r="K116" s="15" t="str">
        <f t="shared" si="12"/>
        <v/>
      </c>
    </row>
    <row r="117" spans="11:11" ht="15" x14ac:dyDescent="0.2">
      <c r="K117" s="15" t="str">
        <f t="shared" si="12"/>
        <v/>
      </c>
    </row>
    <row r="118" spans="11:11" ht="15" x14ac:dyDescent="0.2">
      <c r="K118" s="15" t="str">
        <f t="shared" si="12"/>
        <v/>
      </c>
    </row>
    <row r="119" spans="11:11" ht="15" x14ac:dyDescent="0.2">
      <c r="K119" s="15" t="str">
        <f t="shared" si="12"/>
        <v/>
      </c>
    </row>
    <row r="120" spans="11:11" ht="15" x14ac:dyDescent="0.2">
      <c r="K120" s="15" t="str">
        <f t="shared" si="12"/>
        <v/>
      </c>
    </row>
    <row r="121" spans="11:11" ht="15" x14ac:dyDescent="0.2">
      <c r="K121" s="15" t="str">
        <f t="shared" si="12"/>
        <v/>
      </c>
    </row>
    <row r="122" spans="11:11" ht="15" x14ac:dyDescent="0.2">
      <c r="K122" s="15" t="str">
        <f t="shared" si="12"/>
        <v/>
      </c>
    </row>
    <row r="123" spans="11:11" ht="15" x14ac:dyDescent="0.2">
      <c r="K123" s="15" t="str">
        <f t="shared" si="12"/>
        <v/>
      </c>
    </row>
    <row r="124" spans="11:11" ht="15" x14ac:dyDescent="0.2">
      <c r="K124" s="15" t="str">
        <f t="shared" si="12"/>
        <v/>
      </c>
    </row>
    <row r="125" spans="11:11" ht="15" x14ac:dyDescent="0.2">
      <c r="K125" s="15" t="str">
        <f t="shared" si="12"/>
        <v/>
      </c>
    </row>
    <row r="126" spans="11:11" ht="15" x14ac:dyDescent="0.2">
      <c r="K126" s="15" t="str">
        <f t="shared" si="12"/>
        <v/>
      </c>
    </row>
    <row r="127" spans="11:11" ht="15" x14ac:dyDescent="0.2">
      <c r="K127" s="15" t="str">
        <f t="shared" si="12"/>
        <v/>
      </c>
    </row>
    <row r="128" spans="11:11" ht="15" x14ac:dyDescent="0.2">
      <c r="K128" s="15" t="str">
        <f t="shared" si="12"/>
        <v/>
      </c>
    </row>
    <row r="129" spans="11:11" ht="15" x14ac:dyDescent="0.2">
      <c r="K129" s="15" t="str">
        <f t="shared" si="12"/>
        <v/>
      </c>
    </row>
    <row r="130" spans="11:11" ht="15" x14ac:dyDescent="0.2">
      <c r="K130" s="15" t="str">
        <f t="shared" si="12"/>
        <v/>
      </c>
    </row>
    <row r="131" spans="11:11" ht="15" x14ac:dyDescent="0.2">
      <c r="K131" s="15" t="str">
        <f t="shared" si="12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5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49" t="s">
        <v>11</v>
      </c>
      <c r="B1" s="49"/>
      <c r="C1" s="49"/>
      <c r="D1" s="49"/>
    </row>
    <row r="2" spans="1:4" s="9" customFormat="1" ht="14.85" customHeight="1" x14ac:dyDescent="0.2">
      <c r="A2" s="10" t="s">
        <v>12</v>
      </c>
      <c r="B2" s="11" t="s">
        <v>13</v>
      </c>
      <c r="C2" s="11" t="s">
        <v>14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Mathias Claussen | Elektor Labs</cp:lastModifiedBy>
  <cp:lastPrinted>2019-10-17T12:41:47Z</cp:lastPrinted>
  <dcterms:created xsi:type="dcterms:W3CDTF">2009-05-15T08:53:47Z</dcterms:created>
  <dcterms:modified xsi:type="dcterms:W3CDTF">2020-01-09T10:53:26Z</dcterms:modified>
</cp:coreProperties>
</file>