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l\Elektor International Media B.V\Content Creation - Lab - Lab\Projects\19xxxx\190409 soldering iron 2020\02_lab\documentation\"/>
    </mc:Choice>
  </mc:AlternateContent>
  <xr:revisionPtr revIDLastSave="0" documentId="13_ncr:1_{747BDF3A-8C72-4275-8EC4-B7B2D33EED93}" xr6:coauthVersionLast="45" xr6:coauthVersionMax="45" xr10:uidLastSave="{00000000-0000-0000-0000-000000000000}"/>
  <bookViews>
    <workbookView xWindow="3228" yWindow="2856" windowWidth="17280" windowHeight="9420" tabRatio="212" xr2:uid="{00000000-000D-0000-FFFF-FFFF00000000}"/>
  </bookViews>
  <sheets>
    <sheet name="BOM" sheetId="1" r:id="rId1"/>
    <sheet name="history" sheetId="2" r:id="rId2"/>
  </sheets>
  <definedNames>
    <definedName name="_xlnm.Print_Area" localSheetId="0">BOM!$A$1:$I$70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M48" i="1"/>
  <c r="J48" i="1"/>
  <c r="M38" i="1"/>
  <c r="J38" i="1"/>
  <c r="M47" i="1" l="1"/>
  <c r="M46" i="1"/>
  <c r="M45" i="1"/>
  <c r="M44" i="1"/>
  <c r="J47" i="1"/>
  <c r="J46" i="1"/>
  <c r="J45" i="1"/>
  <c r="J44" i="1"/>
  <c r="J41" i="1"/>
  <c r="J40" i="1"/>
  <c r="J39" i="1"/>
  <c r="J37" i="1"/>
  <c r="J36" i="1"/>
  <c r="M41" i="1"/>
  <c r="M40" i="1"/>
  <c r="M39" i="1"/>
  <c r="M37" i="1"/>
  <c r="F21" i="1" l="1"/>
  <c r="M32" i="1"/>
  <c r="M31" i="1"/>
  <c r="M30" i="1"/>
  <c r="M29" i="1"/>
  <c r="M28" i="1"/>
  <c r="M27" i="1"/>
  <c r="M26" i="1"/>
  <c r="M25" i="1"/>
  <c r="M24" i="1"/>
  <c r="M23" i="1"/>
  <c r="M20" i="1"/>
  <c r="M19" i="1"/>
  <c r="M18" i="1"/>
  <c r="M17" i="1"/>
  <c r="M16" i="1"/>
  <c r="M14" i="1"/>
  <c r="M13" i="1"/>
  <c r="J32" i="1"/>
  <c r="J31" i="1"/>
  <c r="J29" i="1"/>
  <c r="J28" i="1"/>
  <c r="J27" i="1"/>
  <c r="J26" i="1"/>
  <c r="J25" i="1"/>
  <c r="J24" i="1"/>
  <c r="J23" i="1"/>
  <c r="J30" i="1"/>
  <c r="F15" i="1"/>
  <c r="F12" i="1"/>
  <c r="J20" i="1"/>
  <c r="J19" i="1"/>
  <c r="J18" i="1"/>
  <c r="J17" i="1"/>
  <c r="J16" i="1"/>
  <c r="J13" i="1"/>
  <c r="F3" i="1"/>
  <c r="J14" i="1"/>
  <c r="M11" i="1"/>
  <c r="M10" i="1"/>
  <c r="M9" i="1"/>
  <c r="M8" i="1"/>
  <c r="M7" i="1"/>
  <c r="M6" i="1"/>
  <c r="M5" i="1"/>
  <c r="J11" i="1"/>
  <c r="J10" i="1"/>
  <c r="J9" i="1"/>
  <c r="J8" i="1"/>
  <c r="J7" i="1"/>
  <c r="J6" i="1"/>
  <c r="J5" i="1"/>
  <c r="J4" i="1"/>
  <c r="J12" i="1" l="1"/>
  <c r="J15" i="1"/>
  <c r="J21" i="1"/>
  <c r="J33" i="1"/>
  <c r="J34" i="1"/>
  <c r="J35" i="1"/>
  <c r="J49" i="1"/>
  <c r="K49" i="1" s="1"/>
  <c r="J43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M36" i="1" l="1"/>
  <c r="M35" i="1"/>
  <c r="M34" i="1" l="1"/>
  <c r="M4" i="1" l="1"/>
  <c r="M49" i="1" l="1"/>
  <c r="F33" i="1" l="1"/>
  <c r="M50" i="1" s="1"/>
  <c r="J3" i="1"/>
</calcChain>
</file>

<file path=xl/sharedStrings.xml><?xml version="1.0" encoding="utf-8"?>
<sst xmlns="http://schemas.openxmlformats.org/spreadsheetml/2006/main" count="201" uniqueCount="165">
  <si>
    <t>Description</t>
  </si>
  <si>
    <t>Manufacturer</t>
  </si>
  <si>
    <t>Reference</t>
  </si>
  <si>
    <t>Footprint</t>
  </si>
  <si>
    <t>Designation</t>
  </si>
  <si>
    <t>Farnell</t>
  </si>
  <si>
    <t>Resistor</t>
  </si>
  <si>
    <t>Capacitor</t>
  </si>
  <si>
    <t>Semiconductor</t>
  </si>
  <si>
    <t>Other</t>
  </si>
  <si>
    <t>Misc.</t>
  </si>
  <si>
    <t>DOCUMENT HISTORY</t>
  </si>
  <si>
    <t>Date</t>
  </si>
  <si>
    <t>Rev.</t>
  </si>
  <si>
    <t>Author</t>
  </si>
  <si>
    <t>Qnt</t>
  </si>
  <si>
    <t>copy colom J - past value only</t>
  </si>
  <si>
    <t>BOMformul</t>
  </si>
  <si>
    <t>BOM for editors</t>
  </si>
  <si>
    <t>Multicomp</t>
  </si>
  <si>
    <t>Inductor</t>
  </si>
  <si>
    <t>IC1</t>
  </si>
  <si>
    <t xml:space="preserve">TOTAL: </t>
  </si>
  <si>
    <t>Prices: 100+ Farnell (unless otherwise stated)</t>
  </si>
  <si>
    <t>D1</t>
  </si>
  <si>
    <t>ON Semiconductor</t>
  </si>
  <si>
    <t>SOS Electronic</t>
  </si>
  <si>
    <r>
      <t>10 k</t>
    </r>
    <r>
      <rPr>
        <sz val="10"/>
        <rFont val="Calibri"/>
        <family val="2"/>
      </rPr>
      <t>Ω</t>
    </r>
    <r>
      <rPr>
        <sz val="10"/>
        <rFont val="Arial"/>
        <family val="2"/>
      </rPr>
      <t>, carbon film, 5%, 0.25W, 250V</t>
    </r>
  </si>
  <si>
    <t>res10e</t>
  </si>
  <si>
    <t>MCF 0.25W 10K</t>
  </si>
  <si>
    <t>1N4148, 100 V, 200 mA, 4 ns</t>
  </si>
  <si>
    <t>NXP</t>
  </si>
  <si>
    <t>1N4148</t>
  </si>
  <si>
    <t>ELPP-DO-35-x</t>
  </si>
  <si>
    <t>Fairchild Semiconductor</t>
  </si>
  <si>
    <t>ELPP-TO-92</t>
  </si>
  <si>
    <t>RE1</t>
  </si>
  <si>
    <t>Terminal block 5.08 mm, 2-way, 630 V</t>
  </si>
  <si>
    <t>Phoenix Contact</t>
  </si>
  <si>
    <t>MKDSN 1,5/2-5,08</t>
  </si>
  <si>
    <t>TE Connectivity</t>
  </si>
  <si>
    <t>4-103322-2</t>
  </si>
  <si>
    <t>18 kΩ, carbon film, 5%, 0.25W, 250V</t>
  </si>
  <si>
    <t>MCF 0.25W 18K</t>
  </si>
  <si>
    <t>R1,R11,R12</t>
  </si>
  <si>
    <t>1 MΩ, carbon film, 5%, 0.25W, 250V</t>
  </si>
  <si>
    <t>MCF 0.25W 1M</t>
  </si>
  <si>
    <t xml:space="preserve">R2 </t>
  </si>
  <si>
    <t>68 kΩ, carbon film, 5%, 0.25W, 250V</t>
  </si>
  <si>
    <t>MCF 0.25W 68K</t>
  </si>
  <si>
    <t>R3</t>
  </si>
  <si>
    <t>BOM::190409-1::v1.0::Soldering Station V1.0</t>
  </si>
  <si>
    <t>5.6 kΩ, carbon film, 5%, 0.25W, 250V</t>
  </si>
  <si>
    <t>MCF 0.25W 5K6</t>
  </si>
  <si>
    <t>R4,R5,R13,R14</t>
  </si>
  <si>
    <t>R6,R7,R19</t>
  </si>
  <si>
    <t>100 Ω, carbon film, 5%, 0.25W, 250V</t>
  </si>
  <si>
    <t>MCF 0.25W 100R</t>
  </si>
  <si>
    <t>R8,R15,R18</t>
  </si>
  <si>
    <t>10 MΩ, carbon film, 5%, 0.25W, 250V</t>
  </si>
  <si>
    <t>MCF 0.25W 10M</t>
  </si>
  <si>
    <t>R9</t>
  </si>
  <si>
    <t>4.7 kΩ, carbon film, 5%, 0.25W, 250V</t>
  </si>
  <si>
    <t>MCF 0.25W 4K7</t>
  </si>
  <si>
    <t>R10,R16,R17,R20,R21,R22</t>
  </si>
  <si>
    <t>Choke 10uH, 130mA</t>
  </si>
  <si>
    <t>Bourns</t>
  </si>
  <si>
    <t>78F100J-RC</t>
  </si>
  <si>
    <t>res12e</t>
  </si>
  <si>
    <t>L1</t>
  </si>
  <si>
    <t>Common mode choke 10A, Laird CM2545x171B-10</t>
  </si>
  <si>
    <t>Laird</t>
  </si>
  <si>
    <t>CM2545X171B-10</t>
  </si>
  <si>
    <t>L2</t>
  </si>
  <si>
    <t>4700 µF, 50 V, 10 mm pitch, 22x41 mm</t>
  </si>
  <si>
    <t>MCGPR50V478M22X41</t>
  </si>
  <si>
    <t>ELPP-CP-1000-2200</t>
  </si>
  <si>
    <t>C1</t>
  </si>
  <si>
    <t>10 µF, 50 V, 2 mm pitch, 5x11 mm</t>
  </si>
  <si>
    <t>MCGPR50V106M5X11</t>
  </si>
  <si>
    <t>C2,C5,C10</t>
  </si>
  <si>
    <t>10nF, 50V, 5mm pitch, X7R</t>
  </si>
  <si>
    <t>AVX</t>
  </si>
  <si>
    <t>SR215C103KAR</t>
  </si>
  <si>
    <t>ker1e</t>
  </si>
  <si>
    <t>elco2er</t>
  </si>
  <si>
    <t>C6,C7,C12,C13</t>
  </si>
  <si>
    <t>100 nF, 50 V, X7R, 5.08 mm pitch</t>
  </si>
  <si>
    <t>MCRR50104X7RK0050</t>
  </si>
  <si>
    <t>C3,C8,C9,C11,C14</t>
  </si>
  <si>
    <t>100 µF, 50 V, 3.5 mm pitch, 8x11 mm</t>
  </si>
  <si>
    <t>MCGPR50V107M8X11</t>
  </si>
  <si>
    <t>ELPP-CP-350-800</t>
  </si>
  <si>
    <t>C4</t>
  </si>
  <si>
    <t>1N4007, 1000 V, 1 A</t>
  </si>
  <si>
    <t>1N4007</t>
  </si>
  <si>
    <t>ELPP-DO-41</t>
  </si>
  <si>
    <t>Zener Single Diode, 5.1 V, 500 mW</t>
  </si>
  <si>
    <t>Multicomp Pro</t>
  </si>
  <si>
    <t>1N5231B+</t>
  </si>
  <si>
    <t>diode1e</t>
  </si>
  <si>
    <t>D2</t>
  </si>
  <si>
    <t>D3</t>
  </si>
  <si>
    <t>BC547C, 45 V, 100 mA, 500 mW, hfe=400</t>
  </si>
  <si>
    <t>BC547CG</t>
  </si>
  <si>
    <t>BC557C, -45 V, -100 mA, 500 mW, hfe=400</t>
  </si>
  <si>
    <t>BC557CZL1G</t>
  </si>
  <si>
    <t>T1,T2,T4</t>
  </si>
  <si>
    <t>T5</t>
  </si>
  <si>
    <t>IRF9Z34NPBF</t>
  </si>
  <si>
    <t>IRF9Z34NPBF, MOSFET-P, 55V, 17A, 100mOhm</t>
  </si>
  <si>
    <t>Infineon</t>
  </si>
  <si>
    <t>TO-92</t>
  </si>
  <si>
    <t>T3</t>
  </si>
  <si>
    <t>Bridge rectifier D6KB6U, 600V, 6A</t>
  </si>
  <si>
    <t>D6KB6U</t>
  </si>
  <si>
    <t>B1,B2</t>
  </si>
  <si>
    <t>DC/DC converter OKI-78SR-5/1.5-W36-C, 5V, 1.5A</t>
  </si>
  <si>
    <t>Murata</t>
  </si>
  <si>
    <t>OKI-78SR-5/1.5-W36-C</t>
  </si>
  <si>
    <t>Dual OPAMP MCP6002-E/P</t>
  </si>
  <si>
    <t>Microchip</t>
  </si>
  <si>
    <t>MCP6002-E/P</t>
  </si>
  <si>
    <t>dip8e</t>
  </si>
  <si>
    <t>IC2</t>
  </si>
  <si>
    <t>8-bit MCU ATmega4809-PF</t>
  </si>
  <si>
    <t>ATMEGA4809-PF</t>
  </si>
  <si>
    <t>dip40e</t>
  </si>
  <si>
    <t>IC3</t>
  </si>
  <si>
    <t>Power Relay, 5 VDC, DPDT, 8A, Schrack RT424005</t>
  </si>
  <si>
    <t>RT424005</t>
  </si>
  <si>
    <t>Schrack</t>
  </si>
  <si>
    <t>4-103321-8</t>
  </si>
  <si>
    <t>681-2058</t>
  </si>
  <si>
    <t>Pin header, breakable, 1 row, 3-way, vertical</t>
  </si>
  <si>
    <t>Pin header, breakable, 1 row, 2-way, vertical</t>
  </si>
  <si>
    <t>2-connect-2</t>
  </si>
  <si>
    <t>sil3e</t>
  </si>
  <si>
    <t>sil2e</t>
  </si>
  <si>
    <t>K5</t>
  </si>
  <si>
    <t>Pin header, breakable, 1 row, 5-way, vertical</t>
  </si>
  <si>
    <t>sil5e</t>
  </si>
  <si>
    <t>K9</t>
  </si>
  <si>
    <t>681-2067</t>
  </si>
  <si>
    <t>Pin header, breakable, 2 rows, 6-way, vertical</t>
  </si>
  <si>
    <t>K11</t>
  </si>
  <si>
    <t>10-way boxheader, pitch 2.54mm</t>
  </si>
  <si>
    <t>MC-254-10-00-ST-DIP</t>
  </si>
  <si>
    <t>K12</t>
  </si>
  <si>
    <t>MCTA060/12</t>
  </si>
  <si>
    <t>Toroidal mains transformer 60VA, 2x115V, 2x12V, MCTA060/12</t>
  </si>
  <si>
    <t>primary fuse 20mm 630mA @240VAC</t>
  </si>
  <si>
    <t>primary fuse 20mm 1.25A @115VAC</t>
  </si>
  <si>
    <t>K1,K2,K3,K8</t>
  </si>
  <si>
    <t>Conrad</t>
  </si>
  <si>
    <t>K &amp; B 59JR101-1FR-LR IEC connector 42R Series (mains connectors) 42R Plug, vertical mount Total number of pins: 2 + PE 1</t>
  </si>
  <si>
    <t>K &amp; B</t>
  </si>
  <si>
    <t>59JR101-1FR-LR</t>
  </si>
  <si>
    <t>Pin header, breakable, 1 row, 4-way, vertical</t>
  </si>
  <si>
    <t>sil4e</t>
  </si>
  <si>
    <t>K6</t>
  </si>
  <si>
    <t>K4,K7,K10</t>
  </si>
  <si>
    <t>10-way IDC Receptable</t>
  </si>
  <si>
    <t>MC-254-10-00-00-IDC</t>
  </si>
  <si>
    <t>PCB 190409-1 V1.1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</si>
</sst>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12" x14ac:knownFonts="1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  <font>
      <u/>
      <sz val="10"/>
      <color theme="10"/>
      <name val="Arial"/>
      <family val="2"/>
    </font>
    <font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6"/>
        <bgColor indexed="9"/>
      </patternFill>
    </fill>
    <fill>
      <patternFill patternType="solid">
        <fgColor indexed="63"/>
        <bgColor indexed="59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6">
    <xf numFmtId="0" fontId="0" fillId="0" borderId="0" xfId="0"/>
    <xf numFmtId="49" fontId="0" fillId="0" borderId="0" xfId="0" applyNumberFormat="1" applyFont="1"/>
    <xf numFmtId="0" fontId="0" fillId="0" borderId="0" xfId="0" applyFont="1"/>
    <xf numFmtId="0" fontId="2" fillId="2" borderId="0" xfId="0" applyFont="1" applyFill="1"/>
    <xf numFmtId="49" fontId="2" fillId="2" borderId="0" xfId="0" applyNumberFormat="1" applyFont="1" applyFill="1"/>
    <xf numFmtId="49" fontId="3" fillId="3" borderId="0" xfId="0" applyNumberFormat="1" applyFont="1" applyFill="1"/>
    <xf numFmtId="0" fontId="3" fillId="3" borderId="0" xfId="0" applyFont="1" applyFill="1"/>
    <xf numFmtId="49" fontId="4" fillId="0" borderId="0" xfId="0" applyNumberFormat="1" applyFont="1" applyFill="1"/>
    <xf numFmtId="0" fontId="4" fillId="0" borderId="0" xfId="0" applyFont="1" applyFill="1"/>
    <xf numFmtId="0" fontId="6" fillId="0" borderId="0" xfId="0" applyFont="1"/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4" fontId="0" fillId="0" borderId="0" xfId="0" applyNumberFormat="1" applyFont="1"/>
    <xf numFmtId="0" fontId="9" fillId="0" borderId="0" xfId="0" applyFont="1" applyAlignment="1">
      <alignment vertical="center"/>
    </xf>
    <xf numFmtId="49" fontId="3" fillId="5" borderId="0" xfId="0" applyNumberFormat="1" applyFont="1" applyFill="1"/>
    <xf numFmtId="0" fontId="3" fillId="5" borderId="0" xfId="0" applyFont="1" applyFill="1"/>
    <xf numFmtId="0" fontId="9" fillId="6" borderId="0" xfId="0" applyFont="1" applyFill="1" applyAlignment="1">
      <alignment vertical="center"/>
    </xf>
    <xf numFmtId="0" fontId="2" fillId="2" borderId="0" xfId="0" applyFont="1" applyFill="1" applyAlignment="1">
      <alignment wrapText="1"/>
    </xf>
    <xf numFmtId="0" fontId="8" fillId="2" borderId="0" xfId="0" applyFont="1" applyFill="1"/>
    <xf numFmtId="49" fontId="0" fillId="0" borderId="0" xfId="0" applyNumberFormat="1" applyFont="1" applyFill="1"/>
    <xf numFmtId="49" fontId="0" fillId="0" borderId="0" xfId="0" applyNumberFormat="1" applyFont="1"/>
    <xf numFmtId="0" fontId="0" fillId="0" borderId="0" xfId="0" applyFont="1"/>
    <xf numFmtId="0" fontId="9" fillId="0" borderId="0" xfId="0" applyFont="1" applyAlignment="1">
      <alignment vertical="center"/>
    </xf>
    <xf numFmtId="49" fontId="0" fillId="0" borderId="0" xfId="0" applyNumberFormat="1" applyFont="1"/>
    <xf numFmtId="0" fontId="0" fillId="0" borderId="0" xfId="0" applyFont="1"/>
    <xf numFmtId="49" fontId="4" fillId="0" borderId="0" xfId="0" applyNumberFormat="1" applyFont="1" applyFill="1"/>
    <xf numFmtId="0" fontId="9" fillId="0" borderId="0" xfId="0" applyFont="1" applyAlignment="1">
      <alignment vertical="center"/>
    </xf>
    <xf numFmtId="49" fontId="4" fillId="0" borderId="0" xfId="0" applyNumberFormat="1" applyFont="1" applyFill="1"/>
    <xf numFmtId="0" fontId="0" fillId="0" borderId="0" xfId="0" applyFont="1"/>
    <xf numFmtId="0" fontId="10" fillId="0" borderId="0" xfId="1"/>
    <xf numFmtId="0" fontId="0" fillId="0" borderId="0" xfId="0"/>
    <xf numFmtId="49" fontId="0" fillId="0" borderId="0" xfId="0" applyNumberFormat="1" applyFont="1"/>
    <xf numFmtId="0" fontId="0" fillId="0" borderId="0" xfId="0" applyFont="1"/>
    <xf numFmtId="0" fontId="9" fillId="0" borderId="0" xfId="0" applyFont="1" applyAlignment="1">
      <alignment vertical="center"/>
    </xf>
    <xf numFmtId="49" fontId="0" fillId="0" borderId="0" xfId="0" applyNumberFormat="1" applyFont="1" applyFill="1"/>
    <xf numFmtId="164" fontId="0" fillId="0" borderId="0" xfId="0" applyNumberFormat="1" applyFont="1"/>
    <xf numFmtId="164" fontId="3" fillId="3" borderId="0" xfId="0" applyNumberFormat="1" applyFont="1" applyFill="1"/>
    <xf numFmtId="164" fontId="3" fillId="5" borderId="0" xfId="0" applyNumberFormat="1" applyFont="1" applyFill="1"/>
    <xf numFmtId="0" fontId="0" fillId="0" borderId="0" xfId="0" applyFont="1" applyFill="1"/>
    <xf numFmtId="0" fontId="9" fillId="0" borderId="0" xfId="0" applyFont="1" applyFill="1" applyAlignment="1">
      <alignment vertical="center"/>
    </xf>
    <xf numFmtId="164" fontId="0" fillId="0" borderId="0" xfId="0" applyNumberFormat="1" applyFont="1" applyFill="1"/>
    <xf numFmtId="49" fontId="0" fillId="0" borderId="0" xfId="0" applyNumberFormat="1"/>
    <xf numFmtId="49" fontId="1" fillId="2" borderId="0" xfId="0" applyNumberFormat="1" applyFont="1" applyFill="1" applyAlignment="1">
      <alignment horizontal="left"/>
    </xf>
    <xf numFmtId="0" fontId="5" fillId="4" borderId="3" xfId="0" applyFont="1" applyFill="1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33"/>
  <sheetViews>
    <sheetView tabSelected="1" topLeftCell="A34" zoomScale="85" zoomScaleNormal="85" workbookViewId="0">
      <selection activeCell="A49" sqref="A49"/>
    </sheetView>
  </sheetViews>
  <sheetFormatPr defaultColWidth="11.5546875" defaultRowHeight="13.2" x14ac:dyDescent="0.25"/>
  <cols>
    <col min="1" max="1" width="33.88671875" style="1" bestFit="1" customWidth="1"/>
    <col min="2" max="2" width="22.33203125" style="1" customWidth="1"/>
    <col min="3" max="3" width="23.6640625" style="1" customWidth="1"/>
    <col min="4" max="4" width="7.88671875" style="1" customWidth="1"/>
    <col min="5" max="5" width="59.6640625" style="1" bestFit="1" customWidth="1"/>
    <col min="6" max="6" width="6" style="2" bestFit="1" customWidth="1"/>
    <col min="7" max="7" width="10.33203125" style="2" bestFit="1" customWidth="1"/>
    <col min="8" max="8" width="11.5546875" style="2"/>
    <col min="9" max="9" width="20.6640625" style="2" bestFit="1" customWidth="1"/>
    <col min="10" max="10" width="19.109375" style="2" customWidth="1"/>
    <col min="11" max="11" width="48.6640625" style="2" customWidth="1"/>
    <col min="12" max="16384" width="11.5546875" style="2"/>
  </cols>
  <sheetData>
    <row r="1" spans="1:13" s="3" customFormat="1" ht="21" x14ac:dyDescent="0.4">
      <c r="A1" s="44" t="s">
        <v>51</v>
      </c>
      <c r="B1" s="44"/>
      <c r="C1" s="44"/>
      <c r="D1" s="44"/>
      <c r="E1" s="44"/>
      <c r="F1" s="44"/>
      <c r="K1" s="20" t="s">
        <v>16</v>
      </c>
    </row>
    <row r="2" spans="1:13" s="3" customFormat="1" ht="20.399999999999999" x14ac:dyDescent="0.3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15</v>
      </c>
      <c r="G2" s="3" t="s">
        <v>5</v>
      </c>
      <c r="H2" s="3" t="s">
        <v>154</v>
      </c>
      <c r="I2" s="3" t="s">
        <v>26</v>
      </c>
      <c r="J2" s="3" t="s">
        <v>17</v>
      </c>
      <c r="K2" s="19" t="s">
        <v>18</v>
      </c>
    </row>
    <row r="3" spans="1:13" s="17" customFormat="1" ht="14.4" x14ac:dyDescent="0.25">
      <c r="A3" s="16" t="s">
        <v>6</v>
      </c>
      <c r="B3" s="16"/>
      <c r="C3" s="16"/>
      <c r="D3" s="16"/>
      <c r="E3" s="16"/>
      <c r="F3" s="17">
        <f>SUM(F4:F11)</f>
        <v>22</v>
      </c>
      <c r="J3" s="18" t="str">
        <f>CONCATENATE(E3,IF(ISBLANK(E3),""," = "),A3)</f>
        <v>Resistor</v>
      </c>
      <c r="K3" s="17" t="str">
        <f>J3</f>
        <v>Resistor</v>
      </c>
    </row>
    <row r="4" spans="1:13" ht="14.4" x14ac:dyDescent="0.25">
      <c r="A4" s="43" t="s">
        <v>42</v>
      </c>
      <c r="B4" s="33" t="s">
        <v>19</v>
      </c>
      <c r="C4" s="32" t="s">
        <v>43</v>
      </c>
      <c r="D4" s="33" t="s">
        <v>28</v>
      </c>
      <c r="E4" s="33" t="s">
        <v>44</v>
      </c>
      <c r="F4" s="34">
        <v>3</v>
      </c>
      <c r="G4" s="32">
        <v>9339256</v>
      </c>
      <c r="H4" s="34"/>
      <c r="I4" s="34"/>
      <c r="J4" s="35" t="str">
        <f t="shared" ref="J4:J11" si="0">CONCATENATE(E4,IF(ISBLANK(E4),""," = "),A4)</f>
        <v>R1,R11,R12 = 18 kΩ, carbon film, 5%, 0.25W, 250V</v>
      </c>
      <c r="K4" s="34" t="str">
        <f>J4</f>
        <v>R1,R11,R12 = 18 kΩ, carbon film, 5%, 0.25W, 250V</v>
      </c>
      <c r="L4" s="37">
        <v>0.01</v>
      </c>
      <c r="M4" s="37">
        <f t="shared" ref="M4:M20" si="1">L4*F4</f>
        <v>0.03</v>
      </c>
    </row>
    <row r="5" spans="1:13" s="34" customFormat="1" ht="14.4" x14ac:dyDescent="0.25">
      <c r="A5" s="43" t="s">
        <v>45</v>
      </c>
      <c r="B5" s="33" t="s">
        <v>19</v>
      </c>
      <c r="C5" s="32" t="s">
        <v>46</v>
      </c>
      <c r="D5" s="33" t="s">
        <v>28</v>
      </c>
      <c r="E5" s="33" t="s">
        <v>47</v>
      </c>
      <c r="F5" s="34">
        <v>1</v>
      </c>
      <c r="G5" s="32">
        <v>9339086</v>
      </c>
      <c r="J5" s="35" t="str">
        <f t="shared" si="0"/>
        <v>R2  = 1 MΩ, carbon film, 5%, 0.25W, 250V</v>
      </c>
      <c r="K5" s="34" t="str">
        <f t="shared" ref="K5:K49" si="2">J5</f>
        <v>R2  = 1 MΩ, carbon film, 5%, 0.25W, 250V</v>
      </c>
      <c r="L5" s="37">
        <v>0.01</v>
      </c>
      <c r="M5" s="37">
        <f t="shared" si="1"/>
        <v>0.01</v>
      </c>
    </row>
    <row r="6" spans="1:13" s="34" customFormat="1" ht="14.4" x14ac:dyDescent="0.25">
      <c r="A6" s="43" t="s">
        <v>48</v>
      </c>
      <c r="B6" s="33" t="s">
        <v>19</v>
      </c>
      <c r="C6" s="32" t="s">
        <v>49</v>
      </c>
      <c r="D6" s="33" t="s">
        <v>28</v>
      </c>
      <c r="E6" s="33" t="s">
        <v>50</v>
      </c>
      <c r="F6" s="34">
        <v>1</v>
      </c>
      <c r="G6" s="32">
        <v>9339671</v>
      </c>
      <c r="J6" s="35" t="str">
        <f t="shared" si="0"/>
        <v>R3 = 68 kΩ, carbon film, 5%, 0.25W, 250V</v>
      </c>
      <c r="K6" s="34" t="str">
        <f t="shared" si="2"/>
        <v>R3 = 68 kΩ, carbon film, 5%, 0.25W, 250V</v>
      </c>
      <c r="L6" s="37">
        <v>0.01</v>
      </c>
      <c r="M6" s="37">
        <f t="shared" si="1"/>
        <v>0.01</v>
      </c>
    </row>
    <row r="7" spans="1:13" s="34" customFormat="1" ht="14.4" x14ac:dyDescent="0.25">
      <c r="A7" s="43" t="s">
        <v>52</v>
      </c>
      <c r="B7" s="33" t="s">
        <v>19</v>
      </c>
      <c r="C7" s="32" t="s">
        <v>53</v>
      </c>
      <c r="D7" s="33" t="s">
        <v>28</v>
      </c>
      <c r="E7" s="33" t="s">
        <v>54</v>
      </c>
      <c r="F7" s="34">
        <v>4</v>
      </c>
      <c r="G7" s="32">
        <v>9339604</v>
      </c>
      <c r="J7" s="35" t="str">
        <f t="shared" si="0"/>
        <v>R4,R5,R13,R14 = 5.6 kΩ, carbon film, 5%, 0.25W, 250V</v>
      </c>
      <c r="K7" s="34" t="str">
        <f t="shared" si="2"/>
        <v>R4,R5,R13,R14 = 5.6 kΩ, carbon film, 5%, 0.25W, 250V</v>
      </c>
      <c r="L7" s="37">
        <v>0.01</v>
      </c>
      <c r="M7" s="37">
        <f t="shared" si="1"/>
        <v>0.04</v>
      </c>
    </row>
    <row r="8" spans="1:13" s="34" customFormat="1" ht="14.4" x14ac:dyDescent="0.3">
      <c r="A8" s="43" t="s">
        <v>27</v>
      </c>
      <c r="B8" s="33" t="s">
        <v>19</v>
      </c>
      <c r="C8" s="32" t="s">
        <v>29</v>
      </c>
      <c r="D8" s="33" t="s">
        <v>28</v>
      </c>
      <c r="E8" s="33" t="s">
        <v>55</v>
      </c>
      <c r="F8" s="34">
        <v>3</v>
      </c>
      <c r="G8" s="32">
        <v>9339132</v>
      </c>
      <c r="J8" s="35" t="str">
        <f t="shared" si="0"/>
        <v>R6,R7,R19 = 10 kΩ, carbon film, 5%, 0.25W, 250V</v>
      </c>
      <c r="K8" s="34" t="str">
        <f t="shared" si="2"/>
        <v>R6,R7,R19 = 10 kΩ, carbon film, 5%, 0.25W, 250V</v>
      </c>
      <c r="L8" s="37">
        <v>0.01</v>
      </c>
      <c r="M8" s="37">
        <f t="shared" si="1"/>
        <v>0.03</v>
      </c>
    </row>
    <row r="9" spans="1:13" s="34" customFormat="1" ht="14.4" x14ac:dyDescent="0.25">
      <c r="A9" s="43" t="s">
        <v>56</v>
      </c>
      <c r="B9" s="33" t="s">
        <v>19</v>
      </c>
      <c r="C9" s="32" t="s">
        <v>57</v>
      </c>
      <c r="D9" s="33" t="s">
        <v>28</v>
      </c>
      <c r="E9" s="33" t="s">
        <v>58</v>
      </c>
      <c r="F9" s="34">
        <v>3</v>
      </c>
      <c r="G9" s="32">
        <v>9339043</v>
      </c>
      <c r="J9" s="35" t="str">
        <f t="shared" si="0"/>
        <v>R8,R15,R18 = 100 Ω, carbon film, 5%, 0.25W, 250V</v>
      </c>
      <c r="K9" s="34" t="str">
        <f t="shared" si="2"/>
        <v>R8,R15,R18 = 100 Ω, carbon film, 5%, 0.25W, 250V</v>
      </c>
      <c r="L9" s="37">
        <v>0.01</v>
      </c>
      <c r="M9" s="37">
        <f t="shared" si="1"/>
        <v>0.03</v>
      </c>
    </row>
    <row r="10" spans="1:13" s="34" customFormat="1" ht="14.4" x14ac:dyDescent="0.25">
      <c r="A10" s="43" t="s">
        <v>59</v>
      </c>
      <c r="B10" s="33" t="s">
        <v>19</v>
      </c>
      <c r="C10" s="32" t="s">
        <v>60</v>
      </c>
      <c r="D10" s="33" t="s">
        <v>28</v>
      </c>
      <c r="E10" s="33" t="s">
        <v>61</v>
      </c>
      <c r="F10" s="34">
        <v>1</v>
      </c>
      <c r="G10" s="32">
        <v>1186248</v>
      </c>
      <c r="J10" s="35" t="str">
        <f t="shared" si="0"/>
        <v>R9 = 10 MΩ, carbon film, 5%, 0.25W, 250V</v>
      </c>
      <c r="K10" s="34" t="str">
        <f t="shared" si="2"/>
        <v>R9 = 10 MΩ, carbon film, 5%, 0.25W, 250V</v>
      </c>
      <c r="L10" s="37">
        <v>0.01</v>
      </c>
      <c r="M10" s="37">
        <f t="shared" si="1"/>
        <v>0.01</v>
      </c>
    </row>
    <row r="11" spans="1:13" s="34" customFormat="1" ht="14.4" x14ac:dyDescent="0.25">
      <c r="A11" s="43" t="s">
        <v>62</v>
      </c>
      <c r="B11" s="33" t="s">
        <v>19</v>
      </c>
      <c r="C11" s="32" t="s">
        <v>63</v>
      </c>
      <c r="D11" s="33" t="s">
        <v>28</v>
      </c>
      <c r="E11" s="33" t="s">
        <v>64</v>
      </c>
      <c r="F11" s="34">
        <v>6</v>
      </c>
      <c r="G11" s="32">
        <v>9339540</v>
      </c>
      <c r="J11" s="35" t="str">
        <f t="shared" si="0"/>
        <v>R10,R16,R17,R20,R21,R22 = 4.7 kΩ, carbon film, 5%, 0.25W, 250V</v>
      </c>
      <c r="K11" s="34" t="str">
        <f t="shared" si="2"/>
        <v>R10,R16,R17,R20,R21,R22 = 4.7 kΩ, carbon film, 5%, 0.25W, 250V</v>
      </c>
      <c r="L11" s="37">
        <v>0.01</v>
      </c>
      <c r="M11" s="37">
        <f t="shared" si="1"/>
        <v>0.06</v>
      </c>
    </row>
    <row r="12" spans="1:13" s="17" customFormat="1" ht="14.4" x14ac:dyDescent="0.25">
      <c r="A12" s="16" t="s">
        <v>20</v>
      </c>
      <c r="B12" s="16"/>
      <c r="C12" s="16"/>
      <c r="D12" s="16"/>
      <c r="E12" s="16"/>
      <c r="F12" s="17">
        <f>SUM(F13:F14)</f>
        <v>2</v>
      </c>
      <c r="J12" s="18" t="str">
        <f t="shared" ref="J12:J20" si="3">CONCATENATE(E12,IF(ISBLANK(E12),""," = "),A12)</f>
        <v>Inductor</v>
      </c>
      <c r="K12" s="17" t="str">
        <f t="shared" si="2"/>
        <v>Inductor</v>
      </c>
    </row>
    <row r="13" spans="1:13" s="34" customFormat="1" ht="14.4" x14ac:dyDescent="0.25">
      <c r="A13" s="43" t="s">
        <v>65</v>
      </c>
      <c r="B13" s="33" t="s">
        <v>66</v>
      </c>
      <c r="C13" s="32" t="s">
        <v>67</v>
      </c>
      <c r="D13" s="33" t="s">
        <v>68</v>
      </c>
      <c r="E13" s="33" t="s">
        <v>69</v>
      </c>
      <c r="F13" s="34">
        <v>1</v>
      </c>
      <c r="G13" s="32">
        <v>2333630</v>
      </c>
      <c r="J13" s="35" t="str">
        <f t="shared" ref="J13" si="4">CONCATENATE(E13,IF(ISBLANK(E13),""," = "),A13)</f>
        <v>L1 = Choke 10uH, 130mA</v>
      </c>
      <c r="K13" s="34" t="str">
        <f t="shared" si="2"/>
        <v>L1 = Choke 10uH, 130mA</v>
      </c>
      <c r="L13" s="37">
        <v>0.13</v>
      </c>
      <c r="M13" s="37">
        <f t="shared" si="1"/>
        <v>0.13</v>
      </c>
    </row>
    <row r="14" spans="1:13" s="34" customFormat="1" ht="14.4" x14ac:dyDescent="0.25">
      <c r="A14" s="43" t="s">
        <v>70</v>
      </c>
      <c r="B14" s="33" t="s">
        <v>71</v>
      </c>
      <c r="C14" t="s">
        <v>72</v>
      </c>
      <c r="D14" s="33"/>
      <c r="E14" s="33" t="s">
        <v>73</v>
      </c>
      <c r="F14" s="34">
        <v>1</v>
      </c>
      <c r="G14" s="32">
        <v>2292313</v>
      </c>
      <c r="J14" s="35" t="str">
        <f t="shared" si="3"/>
        <v>L2 = Common mode choke 10A, Laird CM2545x171B-10</v>
      </c>
      <c r="K14" s="34" t="str">
        <f t="shared" si="2"/>
        <v>L2 = Common mode choke 10A, Laird CM2545x171B-10</v>
      </c>
      <c r="L14" s="37">
        <v>0.75</v>
      </c>
      <c r="M14" s="37">
        <f t="shared" si="1"/>
        <v>0.75</v>
      </c>
    </row>
    <row r="15" spans="1:13" s="17" customFormat="1" ht="14.4" x14ac:dyDescent="0.25">
      <c r="A15" s="16" t="s">
        <v>7</v>
      </c>
      <c r="B15" s="16"/>
      <c r="C15" s="16"/>
      <c r="D15" s="16"/>
      <c r="E15" s="16"/>
      <c r="F15" s="17">
        <f>SUM(F16:F20)</f>
        <v>14</v>
      </c>
      <c r="J15" s="18" t="str">
        <f t="shared" ref="J15:J100" si="5">CONCATENATE(E15,IF(ISBLANK(E15),""," = "),A15)</f>
        <v>Capacitor</v>
      </c>
      <c r="K15" s="17" t="str">
        <f t="shared" si="2"/>
        <v>Capacitor</v>
      </c>
      <c r="M15" s="39"/>
    </row>
    <row r="16" spans="1:13" s="34" customFormat="1" ht="14.4" x14ac:dyDescent="0.25">
      <c r="A16" s="43" t="s">
        <v>74</v>
      </c>
      <c r="B16" s="33" t="s">
        <v>19</v>
      </c>
      <c r="C16" s="32" t="s">
        <v>75</v>
      </c>
      <c r="D16" s="33" t="s">
        <v>76</v>
      </c>
      <c r="E16" s="33" t="s">
        <v>77</v>
      </c>
      <c r="F16" s="34">
        <v>1</v>
      </c>
      <c r="G16" s="32">
        <v>1902903</v>
      </c>
      <c r="J16" s="35" t="str">
        <f t="shared" si="3"/>
        <v>C1 = 4700 µF, 50 V, 10 mm pitch, 22x41 mm</v>
      </c>
      <c r="K16" s="34" t="str">
        <f t="shared" si="2"/>
        <v>C1 = 4700 µF, 50 V, 10 mm pitch, 22x41 mm</v>
      </c>
      <c r="L16" s="37">
        <v>1.03</v>
      </c>
      <c r="M16" s="37">
        <f t="shared" si="1"/>
        <v>1.03</v>
      </c>
    </row>
    <row r="17" spans="1:13" s="34" customFormat="1" ht="14.4" x14ac:dyDescent="0.25">
      <c r="A17" s="43" t="s">
        <v>78</v>
      </c>
      <c r="B17" s="33" t="s">
        <v>19</v>
      </c>
      <c r="C17" s="32" t="s">
        <v>79</v>
      </c>
      <c r="D17" s="33" t="s">
        <v>85</v>
      </c>
      <c r="E17" s="33" t="s">
        <v>80</v>
      </c>
      <c r="F17" s="34">
        <v>3</v>
      </c>
      <c r="G17" s="32">
        <v>9451382</v>
      </c>
      <c r="J17" s="35" t="str">
        <f t="shared" si="3"/>
        <v>C2,C5,C10 = 10 µF, 50 V, 2 mm pitch, 5x11 mm</v>
      </c>
      <c r="K17" s="34" t="str">
        <f t="shared" si="2"/>
        <v>C2,C5,C10 = 10 µF, 50 V, 2 mm pitch, 5x11 mm</v>
      </c>
      <c r="L17" s="37">
        <v>0.03</v>
      </c>
      <c r="M17" s="37">
        <f t="shared" si="1"/>
        <v>0.09</v>
      </c>
    </row>
    <row r="18" spans="1:13" s="34" customFormat="1" ht="14.4" x14ac:dyDescent="0.25">
      <c r="A18" s="43" t="s">
        <v>87</v>
      </c>
      <c r="B18" s="33" t="s">
        <v>19</v>
      </c>
      <c r="C18" s="32" t="s">
        <v>88</v>
      </c>
      <c r="D18" s="33" t="s">
        <v>84</v>
      </c>
      <c r="E18" s="33" t="s">
        <v>89</v>
      </c>
      <c r="F18" s="34">
        <v>5</v>
      </c>
      <c r="G18" s="32">
        <v>1216440</v>
      </c>
      <c r="J18" s="35" t="str">
        <f t="shared" si="3"/>
        <v>C3,C8,C9,C11,C14 = 100 nF, 50 V, X7R, 5.08 mm pitch</v>
      </c>
      <c r="K18" s="34" t="str">
        <f t="shared" si="2"/>
        <v>C3,C8,C9,C11,C14 = 100 nF, 50 V, X7R, 5.08 mm pitch</v>
      </c>
      <c r="L18" s="37">
        <v>0.12</v>
      </c>
      <c r="M18" s="37">
        <f t="shared" si="1"/>
        <v>0.6</v>
      </c>
    </row>
    <row r="19" spans="1:13" s="34" customFormat="1" ht="14.4" x14ac:dyDescent="0.25">
      <c r="A19" s="43" t="s">
        <v>90</v>
      </c>
      <c r="B19" s="33" t="s">
        <v>19</v>
      </c>
      <c r="C19" s="32" t="s">
        <v>91</v>
      </c>
      <c r="D19" s="33" t="s">
        <v>92</v>
      </c>
      <c r="E19" s="33" t="s">
        <v>93</v>
      </c>
      <c r="F19" s="34">
        <v>1</v>
      </c>
      <c r="G19" s="32">
        <v>9451412</v>
      </c>
      <c r="J19" s="35" t="str">
        <f t="shared" si="3"/>
        <v>C4 = 100 µF, 50 V, 3.5 mm pitch, 8x11 mm</v>
      </c>
      <c r="K19" s="34" t="str">
        <f t="shared" si="2"/>
        <v>C4 = 100 µF, 50 V, 3.5 mm pitch, 8x11 mm</v>
      </c>
      <c r="L19" s="37">
        <v>7.0000000000000007E-2</v>
      </c>
      <c r="M19" s="37">
        <f t="shared" si="1"/>
        <v>7.0000000000000007E-2</v>
      </c>
    </row>
    <row r="20" spans="1:13" s="34" customFormat="1" ht="14.4" x14ac:dyDescent="0.25">
      <c r="A20" s="43" t="s">
        <v>81</v>
      </c>
      <c r="B20" s="33" t="s">
        <v>82</v>
      </c>
      <c r="C20" t="s">
        <v>83</v>
      </c>
      <c r="D20" s="33" t="s">
        <v>84</v>
      </c>
      <c r="E20" s="33" t="s">
        <v>86</v>
      </c>
      <c r="F20" s="34">
        <v>4</v>
      </c>
      <c r="G20" s="32">
        <v>1100389</v>
      </c>
      <c r="J20" s="35" t="str">
        <f t="shared" si="3"/>
        <v>C6,C7,C12,C13 = 10nF, 50V, 5mm pitch, X7R</v>
      </c>
      <c r="K20" s="34" t="str">
        <f t="shared" si="2"/>
        <v>C6,C7,C12,C13 = 10nF, 50V, 5mm pitch, X7R</v>
      </c>
      <c r="L20" s="37">
        <v>0.1</v>
      </c>
      <c r="M20" s="37">
        <f t="shared" si="1"/>
        <v>0.4</v>
      </c>
    </row>
    <row r="21" spans="1:13" s="6" customFormat="1" ht="14.4" x14ac:dyDescent="0.25">
      <c r="A21" s="5" t="s">
        <v>8</v>
      </c>
      <c r="B21" s="5"/>
      <c r="C21" s="5"/>
      <c r="D21" s="5"/>
      <c r="E21" s="5"/>
      <c r="F21" s="6">
        <f>SUM(F23:F32)</f>
        <v>13</v>
      </c>
      <c r="J21" s="18" t="str">
        <f t="shared" si="5"/>
        <v>Semiconductor</v>
      </c>
      <c r="K21" s="6" t="str">
        <f t="shared" si="2"/>
        <v>Semiconductor</v>
      </c>
    </row>
    <row r="22" spans="1:13" s="6" customFormat="1" ht="14.4" x14ac:dyDescent="0.25">
      <c r="A22" s="5"/>
      <c r="B22" s="5"/>
      <c r="C22" s="5"/>
      <c r="D22" s="5"/>
      <c r="E22" s="5"/>
      <c r="J22" s="18"/>
    </row>
    <row r="23" spans="1:13" s="40" customFormat="1" ht="14.4" x14ac:dyDescent="0.25">
      <c r="A23" s="36" t="s">
        <v>94</v>
      </c>
      <c r="B23" s="36" t="s">
        <v>34</v>
      </c>
      <c r="C23" s="32" t="s">
        <v>95</v>
      </c>
      <c r="D23" s="36" t="s">
        <v>96</v>
      </c>
      <c r="E23" s="36" t="s">
        <v>24</v>
      </c>
      <c r="F23" s="40">
        <v>1</v>
      </c>
      <c r="G23" s="32">
        <v>1467514</v>
      </c>
      <c r="J23" s="41" t="str">
        <f t="shared" si="5"/>
        <v>D1 = 1N4007, 1000 V, 1 A</v>
      </c>
      <c r="K23" s="40" t="str">
        <f t="shared" si="2"/>
        <v>D1 = 1N4007, 1000 V, 1 A</v>
      </c>
      <c r="L23" s="42">
        <v>0.05</v>
      </c>
      <c r="M23" s="42">
        <f t="shared" ref="M23:M32" si="6">L23*F23</f>
        <v>0.05</v>
      </c>
    </row>
    <row r="24" spans="1:13" s="40" customFormat="1" ht="14.4" x14ac:dyDescent="0.25">
      <c r="A24" s="36" t="s">
        <v>97</v>
      </c>
      <c r="B24" s="36" t="s">
        <v>98</v>
      </c>
      <c r="C24" s="32" t="s">
        <v>99</v>
      </c>
      <c r="D24" s="36" t="s">
        <v>100</v>
      </c>
      <c r="E24" s="36" t="s">
        <v>101</v>
      </c>
      <c r="F24" s="40">
        <v>1</v>
      </c>
      <c r="G24" s="32">
        <v>2748145</v>
      </c>
      <c r="J24" s="41" t="str">
        <f t="shared" si="5"/>
        <v>D2 = Zener Single Diode, 5.1 V, 500 mW</v>
      </c>
      <c r="K24" s="40" t="str">
        <f t="shared" si="2"/>
        <v>D2 = Zener Single Diode, 5.1 V, 500 mW</v>
      </c>
      <c r="L24" s="42">
        <v>0.04</v>
      </c>
      <c r="M24" s="42">
        <f t="shared" si="6"/>
        <v>0.04</v>
      </c>
    </row>
    <row r="25" spans="1:13" s="40" customFormat="1" ht="14.4" x14ac:dyDescent="0.25">
      <c r="A25" s="36" t="s">
        <v>30</v>
      </c>
      <c r="B25" s="36" t="s">
        <v>31</v>
      </c>
      <c r="C25" s="32" t="s">
        <v>32</v>
      </c>
      <c r="D25" s="36" t="s">
        <v>33</v>
      </c>
      <c r="E25" s="36" t="s">
        <v>102</v>
      </c>
      <c r="F25" s="40">
        <v>1</v>
      </c>
      <c r="G25" s="32">
        <v>1081177</v>
      </c>
      <c r="J25" s="41" t="str">
        <f t="shared" si="5"/>
        <v>D3 = 1N4148, 100 V, 200 mA, 4 ns</v>
      </c>
      <c r="K25" s="40" t="str">
        <f t="shared" si="2"/>
        <v>D3 = 1N4148, 100 V, 200 mA, 4 ns</v>
      </c>
      <c r="L25" s="42">
        <v>0.02</v>
      </c>
      <c r="M25" s="42">
        <f t="shared" si="6"/>
        <v>0.02</v>
      </c>
    </row>
    <row r="26" spans="1:13" s="40" customFormat="1" ht="14.4" x14ac:dyDescent="0.25">
      <c r="A26" s="36" t="s">
        <v>114</v>
      </c>
      <c r="B26" s="36" t="s">
        <v>98</v>
      </c>
      <c r="C26" s="32" t="s">
        <v>115</v>
      </c>
      <c r="D26" s="36"/>
      <c r="E26" s="36" t="s">
        <v>116</v>
      </c>
      <c r="F26" s="40">
        <v>2</v>
      </c>
      <c r="G26" s="32">
        <v>2750898</v>
      </c>
      <c r="J26" s="41" t="str">
        <f t="shared" si="5"/>
        <v>B1,B2 = Bridge rectifier D6KB6U, 600V, 6A</v>
      </c>
      <c r="K26" s="40" t="str">
        <f t="shared" si="2"/>
        <v>B1,B2 = Bridge rectifier D6KB6U, 600V, 6A</v>
      </c>
      <c r="L26" s="42">
        <v>0.52</v>
      </c>
      <c r="M26" s="42">
        <f t="shared" si="6"/>
        <v>1.04</v>
      </c>
    </row>
    <row r="27" spans="1:13" s="40" customFormat="1" ht="14.4" x14ac:dyDescent="0.25">
      <c r="A27" s="36" t="s">
        <v>103</v>
      </c>
      <c r="B27" s="36" t="s">
        <v>25</v>
      </c>
      <c r="C27" s="32" t="s">
        <v>104</v>
      </c>
      <c r="D27" s="36" t="s">
        <v>35</v>
      </c>
      <c r="E27" s="36" t="s">
        <v>107</v>
      </c>
      <c r="F27" s="40">
        <v>3</v>
      </c>
      <c r="G27" s="32">
        <v>2101811</v>
      </c>
      <c r="J27" s="41" t="str">
        <f t="shared" si="5"/>
        <v>T1,T2,T4 = BC547C, 45 V, 100 mA, 500 mW, hfe=400</v>
      </c>
      <c r="K27" s="40" t="str">
        <f t="shared" si="2"/>
        <v>T1,T2,T4 = BC547C, 45 V, 100 mA, 500 mW, hfe=400</v>
      </c>
      <c r="L27" s="42">
        <v>7.0000000000000007E-2</v>
      </c>
      <c r="M27" s="42">
        <f t="shared" si="6"/>
        <v>0.21000000000000002</v>
      </c>
    </row>
    <row r="28" spans="1:13" s="40" customFormat="1" ht="14.4" x14ac:dyDescent="0.25">
      <c r="A28" t="s">
        <v>110</v>
      </c>
      <c r="B28" s="36" t="s">
        <v>111</v>
      </c>
      <c r="C28" t="s">
        <v>109</v>
      </c>
      <c r="D28" s="36" t="s">
        <v>112</v>
      </c>
      <c r="E28" s="36" t="s">
        <v>113</v>
      </c>
      <c r="F28" s="40">
        <v>1</v>
      </c>
      <c r="G28">
        <v>8648689</v>
      </c>
      <c r="J28" s="41" t="str">
        <f t="shared" si="5"/>
        <v>T3 = IRF9Z34NPBF, MOSFET-P, 55V, 17A, 100mOhm</v>
      </c>
      <c r="K28" s="40" t="str">
        <f t="shared" si="2"/>
        <v>T3 = IRF9Z34NPBF, MOSFET-P, 55V, 17A, 100mOhm</v>
      </c>
      <c r="L28" s="42">
        <v>0.52</v>
      </c>
      <c r="M28" s="42">
        <f t="shared" si="6"/>
        <v>0.52</v>
      </c>
    </row>
    <row r="29" spans="1:13" s="40" customFormat="1" ht="14.4" x14ac:dyDescent="0.25">
      <c r="A29" s="36" t="s">
        <v>105</v>
      </c>
      <c r="B29" s="36" t="s">
        <v>25</v>
      </c>
      <c r="C29" s="32" t="s">
        <v>106</v>
      </c>
      <c r="D29" s="36" t="s">
        <v>35</v>
      </c>
      <c r="E29" s="36" t="s">
        <v>108</v>
      </c>
      <c r="F29" s="40">
        <v>1</v>
      </c>
      <c r="G29" s="32">
        <v>2317549</v>
      </c>
      <c r="J29" s="41" t="str">
        <f t="shared" si="5"/>
        <v>T5 = BC557C, -45 V, -100 mA, 500 mW, hfe=400</v>
      </c>
      <c r="K29" s="40" t="str">
        <f t="shared" si="2"/>
        <v>T5 = BC557C, -45 V, -100 mA, 500 mW, hfe=400</v>
      </c>
      <c r="L29" s="42">
        <v>7.0000000000000007E-2</v>
      </c>
      <c r="M29" s="42">
        <f t="shared" si="6"/>
        <v>7.0000000000000007E-2</v>
      </c>
    </row>
    <row r="30" spans="1:13" s="40" customFormat="1" ht="14.4" x14ac:dyDescent="0.25">
      <c r="A30" s="36" t="s">
        <v>117</v>
      </c>
      <c r="B30" s="36" t="s">
        <v>118</v>
      </c>
      <c r="C30" s="32" t="s">
        <v>119</v>
      </c>
      <c r="D30" s="36"/>
      <c r="E30" s="36" t="s">
        <v>21</v>
      </c>
      <c r="F30" s="40">
        <v>1</v>
      </c>
      <c r="G30">
        <v>2102101</v>
      </c>
      <c r="J30" s="41" t="str">
        <f t="shared" si="5"/>
        <v>IC1 = DC/DC converter OKI-78SR-5/1.5-W36-C, 5V, 1.5A</v>
      </c>
      <c r="K30" s="40" t="str">
        <f t="shared" si="2"/>
        <v>IC1 = DC/DC converter OKI-78SR-5/1.5-W36-C, 5V, 1.5A</v>
      </c>
      <c r="L30" s="42">
        <v>3.61</v>
      </c>
      <c r="M30" s="42">
        <f t="shared" si="6"/>
        <v>3.61</v>
      </c>
    </row>
    <row r="31" spans="1:13" s="40" customFormat="1" ht="14.4" x14ac:dyDescent="0.25">
      <c r="A31" s="36" t="s">
        <v>120</v>
      </c>
      <c r="B31" s="36" t="s">
        <v>121</v>
      </c>
      <c r="C31" s="32" t="s">
        <v>122</v>
      </c>
      <c r="D31" s="36" t="s">
        <v>123</v>
      </c>
      <c r="E31" s="36" t="s">
        <v>124</v>
      </c>
      <c r="F31" s="40">
        <v>1</v>
      </c>
      <c r="G31" s="32">
        <v>1332117</v>
      </c>
      <c r="J31" s="41" t="str">
        <f t="shared" si="5"/>
        <v>IC2 = Dual OPAMP MCP6002-E/P</v>
      </c>
      <c r="K31" s="40" t="str">
        <f t="shared" si="2"/>
        <v>IC2 = Dual OPAMP MCP6002-E/P</v>
      </c>
      <c r="L31" s="42">
        <v>0.24</v>
      </c>
      <c r="M31" s="42">
        <f t="shared" si="6"/>
        <v>0.24</v>
      </c>
    </row>
    <row r="32" spans="1:13" s="40" customFormat="1" ht="14.4" x14ac:dyDescent="0.25">
      <c r="A32" s="36" t="s">
        <v>125</v>
      </c>
      <c r="B32" s="36" t="s">
        <v>121</v>
      </c>
      <c r="C32" s="32" t="s">
        <v>126</v>
      </c>
      <c r="D32" s="36" t="s">
        <v>127</v>
      </c>
      <c r="E32" s="36" t="s">
        <v>128</v>
      </c>
      <c r="F32" s="40">
        <v>1</v>
      </c>
      <c r="G32" s="32">
        <v>3130179</v>
      </c>
      <c r="J32" s="41" t="str">
        <f t="shared" si="5"/>
        <v>IC3 = 8-bit MCU ATmega4809-PF</v>
      </c>
      <c r="K32" s="40" t="str">
        <f t="shared" si="2"/>
        <v>IC3 = 8-bit MCU ATmega4809-PF</v>
      </c>
      <c r="L32" s="42">
        <v>1.69</v>
      </c>
      <c r="M32" s="42">
        <f t="shared" si="6"/>
        <v>1.69</v>
      </c>
    </row>
    <row r="33" spans="1:13" s="6" customFormat="1" ht="14.4" x14ac:dyDescent="0.25">
      <c r="A33" s="5" t="s">
        <v>9</v>
      </c>
      <c r="B33" s="5"/>
      <c r="C33" s="5"/>
      <c r="D33" s="5"/>
      <c r="E33" s="5"/>
      <c r="F33" s="6">
        <f>SUM(F34:F58)</f>
        <v>20</v>
      </c>
      <c r="J33" s="18" t="str">
        <f t="shared" si="5"/>
        <v>Other</v>
      </c>
      <c r="K33" s="6" t="str">
        <f t="shared" si="2"/>
        <v>Other</v>
      </c>
      <c r="L33" s="38"/>
      <c r="M33" s="38"/>
    </row>
    <row r="34" spans="1:13" s="34" customFormat="1" ht="14.4" x14ac:dyDescent="0.25">
      <c r="A34" s="36" t="s">
        <v>129</v>
      </c>
      <c r="B34" s="33" t="s">
        <v>131</v>
      </c>
      <c r="C34" s="32" t="s">
        <v>130</v>
      </c>
      <c r="D34" s="33"/>
      <c r="E34" s="29" t="s">
        <v>36</v>
      </c>
      <c r="F34" s="34">
        <v>1</v>
      </c>
      <c r="G34">
        <v>1629052</v>
      </c>
      <c r="J34" s="35" t="str">
        <f t="shared" si="5"/>
        <v>RE1 = Power Relay, 5 VDC, DPDT, 8A, Schrack RT424005</v>
      </c>
      <c r="K34" s="34" t="str">
        <f t="shared" si="2"/>
        <v>RE1 = Power Relay, 5 VDC, DPDT, 8A, Schrack RT424005</v>
      </c>
      <c r="L34" s="37">
        <v>2.2000000000000002</v>
      </c>
      <c r="M34" s="37">
        <f t="shared" ref="M34:M36" si="7">L34*F34</f>
        <v>2.2000000000000002</v>
      </c>
    </row>
    <row r="35" spans="1:13" s="23" customFormat="1" ht="14.4" x14ac:dyDescent="0.25">
      <c r="A35" s="36" t="s">
        <v>37</v>
      </c>
      <c r="B35" s="25" t="s">
        <v>38</v>
      </c>
      <c r="C35" s="27" t="s">
        <v>39</v>
      </c>
      <c r="D35" s="25" t="s">
        <v>136</v>
      </c>
      <c r="E35" s="25" t="s">
        <v>153</v>
      </c>
      <c r="F35" s="34">
        <v>4</v>
      </c>
      <c r="G35">
        <v>3041440</v>
      </c>
      <c r="H35" s="26"/>
      <c r="I35" s="31"/>
      <c r="J35" s="28" t="str">
        <f t="shared" si="5"/>
        <v>K1,K2,K3,K8 = Terminal block 5.08 mm, 2-way, 630 V</v>
      </c>
      <c r="K35" s="26" t="str">
        <f t="shared" si="2"/>
        <v>K1,K2,K3,K8 = Terminal block 5.08 mm, 2-way, 630 V</v>
      </c>
      <c r="L35" s="37">
        <v>0.86</v>
      </c>
      <c r="M35" s="37">
        <f t="shared" si="7"/>
        <v>3.44</v>
      </c>
    </row>
    <row r="36" spans="1:13" s="23" customFormat="1" ht="14.4" x14ac:dyDescent="0.25">
      <c r="A36" s="36" t="s">
        <v>134</v>
      </c>
      <c r="B36" s="33" t="s">
        <v>40</v>
      </c>
      <c r="C36" s="43" t="s">
        <v>132</v>
      </c>
      <c r="D36" s="33" t="s">
        <v>137</v>
      </c>
      <c r="E36" s="33" t="s">
        <v>161</v>
      </c>
      <c r="F36" s="34">
        <v>3</v>
      </c>
      <c r="G36" s="32">
        <v>1098454</v>
      </c>
      <c r="H36" s="32"/>
      <c r="I36" s="34" t="s">
        <v>133</v>
      </c>
      <c r="J36" s="35" t="str">
        <f t="shared" si="5"/>
        <v>K4,K7,K10 = Pin header, breakable, 1 row, 3-way, vertical</v>
      </c>
      <c r="K36" s="34" t="str">
        <f t="shared" si="2"/>
        <v>K4,K7,K10 = Pin header, breakable, 1 row, 3-way, vertical</v>
      </c>
      <c r="L36" s="37">
        <v>0.04</v>
      </c>
      <c r="M36" s="37">
        <f t="shared" si="7"/>
        <v>0.12</v>
      </c>
    </row>
    <row r="37" spans="1:13" s="34" customFormat="1" ht="14.4" x14ac:dyDescent="0.25">
      <c r="A37" s="36" t="s">
        <v>135</v>
      </c>
      <c r="B37" s="33" t="s">
        <v>40</v>
      </c>
      <c r="C37" s="43" t="s">
        <v>132</v>
      </c>
      <c r="D37" s="33" t="s">
        <v>138</v>
      </c>
      <c r="E37" s="33" t="s">
        <v>139</v>
      </c>
      <c r="F37" s="34">
        <v>1</v>
      </c>
      <c r="G37" s="32">
        <v>1098454</v>
      </c>
      <c r="H37" s="32"/>
      <c r="I37" s="34" t="s">
        <v>133</v>
      </c>
      <c r="J37" s="35" t="str">
        <f t="shared" si="5"/>
        <v>K5 = Pin header, breakable, 1 row, 2-way, vertical</v>
      </c>
      <c r="K37" s="34" t="str">
        <f t="shared" si="2"/>
        <v>K5 = Pin header, breakable, 1 row, 2-way, vertical</v>
      </c>
      <c r="L37" s="37">
        <v>0.03</v>
      </c>
      <c r="M37" s="37">
        <f t="shared" ref="M37:M41" si="8">L37*F37</f>
        <v>0.03</v>
      </c>
    </row>
    <row r="38" spans="1:13" s="34" customFormat="1" ht="14.4" x14ac:dyDescent="0.25">
      <c r="A38" s="36" t="s">
        <v>158</v>
      </c>
      <c r="B38" s="33" t="s">
        <v>40</v>
      </c>
      <c r="C38" s="43" t="s">
        <v>132</v>
      </c>
      <c r="D38" s="33" t="s">
        <v>159</v>
      </c>
      <c r="E38" s="33" t="s">
        <v>160</v>
      </c>
      <c r="F38" s="34">
        <v>1</v>
      </c>
      <c r="G38" s="32">
        <v>1098454</v>
      </c>
      <c r="H38" s="32"/>
      <c r="J38" s="35" t="str">
        <f t="shared" si="5"/>
        <v>K6 = Pin header, breakable, 1 row, 4-way, vertical</v>
      </c>
      <c r="K38" s="34" t="str">
        <f t="shared" si="2"/>
        <v>K6 = Pin header, breakable, 1 row, 4-way, vertical</v>
      </c>
      <c r="L38" s="37">
        <v>0.04</v>
      </c>
      <c r="M38" s="37">
        <f t="shared" si="8"/>
        <v>0.04</v>
      </c>
    </row>
    <row r="39" spans="1:13" s="34" customFormat="1" ht="14.4" x14ac:dyDescent="0.25">
      <c r="A39" s="36" t="s">
        <v>140</v>
      </c>
      <c r="B39" s="33" t="s">
        <v>40</v>
      </c>
      <c r="C39" s="43" t="s">
        <v>132</v>
      </c>
      <c r="D39" s="33" t="s">
        <v>141</v>
      </c>
      <c r="E39" s="33" t="s">
        <v>142</v>
      </c>
      <c r="F39" s="34">
        <v>1</v>
      </c>
      <c r="G39" s="32">
        <v>1098454</v>
      </c>
      <c r="H39" s="32"/>
      <c r="I39" s="34" t="s">
        <v>133</v>
      </c>
      <c r="J39" s="35" t="str">
        <f t="shared" si="5"/>
        <v>K9 = Pin header, breakable, 1 row, 5-way, vertical</v>
      </c>
      <c r="K39" s="34" t="str">
        <f t="shared" si="2"/>
        <v>K9 = Pin header, breakable, 1 row, 5-way, vertical</v>
      </c>
      <c r="L39" s="37">
        <v>0.05</v>
      </c>
      <c r="M39" s="37">
        <f t="shared" si="8"/>
        <v>0.05</v>
      </c>
    </row>
    <row r="40" spans="1:13" s="34" customFormat="1" ht="14.4" x14ac:dyDescent="0.25">
      <c r="A40" s="36" t="s">
        <v>144</v>
      </c>
      <c r="B40" s="33" t="s">
        <v>40</v>
      </c>
      <c r="C40" s="43" t="s">
        <v>41</v>
      </c>
      <c r="D40" s="33"/>
      <c r="E40" s="33" t="s">
        <v>145</v>
      </c>
      <c r="F40" s="34">
        <v>1</v>
      </c>
      <c r="G40" s="32">
        <v>1098460</v>
      </c>
      <c r="H40" s="32"/>
      <c r="I40" s="34" t="s">
        <v>143</v>
      </c>
      <c r="J40" s="35" t="str">
        <f t="shared" si="5"/>
        <v>K11 = Pin header, breakable, 2 rows, 6-way, vertical</v>
      </c>
      <c r="K40" s="34" t="str">
        <f t="shared" si="2"/>
        <v>K11 = Pin header, breakable, 2 rows, 6-way, vertical</v>
      </c>
      <c r="L40" s="37">
        <v>0.05</v>
      </c>
      <c r="M40" s="37">
        <f t="shared" si="8"/>
        <v>0.05</v>
      </c>
    </row>
    <row r="41" spans="1:13" s="34" customFormat="1" ht="14.4" x14ac:dyDescent="0.25">
      <c r="A41" s="36" t="s">
        <v>146</v>
      </c>
      <c r="B41" s="33" t="s">
        <v>98</v>
      </c>
      <c r="C41" t="s">
        <v>147</v>
      </c>
      <c r="D41" s="33"/>
      <c r="E41" s="33" t="s">
        <v>148</v>
      </c>
      <c r="F41" s="34">
        <v>1</v>
      </c>
      <c r="G41" s="32">
        <v>2843527</v>
      </c>
      <c r="H41" s="32"/>
      <c r="J41" s="35" t="str">
        <f t="shared" si="5"/>
        <v>K12 = 10-way boxheader, pitch 2.54mm</v>
      </c>
      <c r="K41" s="34" t="str">
        <f t="shared" si="2"/>
        <v>K12 = 10-way boxheader, pitch 2.54mm</v>
      </c>
      <c r="L41" s="37">
        <v>0.12</v>
      </c>
      <c r="M41" s="37">
        <f t="shared" si="8"/>
        <v>0.12</v>
      </c>
    </row>
    <row r="42" spans="1:13" s="34" customFormat="1" ht="14.4" x14ac:dyDescent="0.25">
      <c r="A42" s="36"/>
      <c r="B42" s="33"/>
      <c r="C42" s="32"/>
      <c r="D42" s="33"/>
      <c r="E42" s="33"/>
      <c r="G42" s="32"/>
      <c r="H42" s="32"/>
      <c r="J42" s="35"/>
      <c r="K42" s="34">
        <f t="shared" si="2"/>
        <v>0</v>
      </c>
      <c r="L42" s="37"/>
      <c r="M42" s="37"/>
    </row>
    <row r="43" spans="1:13" s="6" customFormat="1" ht="14.4" x14ac:dyDescent="0.25">
      <c r="A43" s="5" t="s">
        <v>10</v>
      </c>
      <c r="B43" s="5"/>
      <c r="C43" s="5"/>
      <c r="D43" s="5"/>
      <c r="E43" s="5"/>
      <c r="J43" s="18" t="str">
        <f>CONCATENATE(E43,IF(ISBLANK(E43),""," = "),A43)</f>
        <v>Misc.</v>
      </c>
      <c r="K43" s="6" t="str">
        <f t="shared" si="2"/>
        <v>Misc.</v>
      </c>
    </row>
    <row r="44" spans="1:13" s="34" customFormat="1" ht="14.4" x14ac:dyDescent="0.25">
      <c r="A44" s="36" t="s">
        <v>150</v>
      </c>
      <c r="B44" s="33" t="s">
        <v>19</v>
      </c>
      <c r="C44" t="s">
        <v>149</v>
      </c>
      <c r="D44" s="33"/>
      <c r="E44" s="33"/>
      <c r="F44" s="34">
        <v>1</v>
      </c>
      <c r="G44" s="32">
        <v>9530428</v>
      </c>
      <c r="H44" s="32"/>
      <c r="J44" s="35" t="str">
        <f t="shared" si="5"/>
        <v>Toroidal mains transformer 60VA, 2x115V, 2x12V, MCTA060/12</v>
      </c>
      <c r="K44" s="34" t="str">
        <f t="shared" si="2"/>
        <v>Toroidal mains transformer 60VA, 2x115V, 2x12V, MCTA060/12</v>
      </c>
      <c r="L44" s="37">
        <v>20</v>
      </c>
      <c r="M44" s="37">
        <f t="shared" ref="M44:M48" si="9">L44*F44</f>
        <v>20</v>
      </c>
    </row>
    <row r="45" spans="1:13" s="34" customFormat="1" ht="14.4" x14ac:dyDescent="0.25">
      <c r="A45" s="36" t="s">
        <v>151</v>
      </c>
      <c r="B45" s="33"/>
      <c r="C45" s="32"/>
      <c r="D45" s="33"/>
      <c r="E45" s="33"/>
      <c r="F45" s="34">
        <v>1</v>
      </c>
      <c r="G45" s="32"/>
      <c r="H45" s="32"/>
      <c r="J45" s="35" t="str">
        <f t="shared" si="5"/>
        <v>primary fuse 20mm 630mA @240VAC</v>
      </c>
      <c r="K45" s="34" t="str">
        <f t="shared" si="2"/>
        <v>primary fuse 20mm 630mA @240VAC</v>
      </c>
      <c r="L45" s="37"/>
      <c r="M45" s="37">
        <f t="shared" si="9"/>
        <v>0</v>
      </c>
    </row>
    <row r="46" spans="1:13" s="34" customFormat="1" ht="14.4" x14ac:dyDescent="0.25">
      <c r="A46" s="36" t="s">
        <v>152</v>
      </c>
      <c r="B46" s="33"/>
      <c r="C46" s="32"/>
      <c r="D46" s="33"/>
      <c r="E46" s="33"/>
      <c r="F46" s="34">
        <v>1</v>
      </c>
      <c r="G46" s="32"/>
      <c r="H46" s="32"/>
      <c r="J46" s="35" t="str">
        <f t="shared" si="5"/>
        <v>primary fuse 20mm 1.25A @115VAC</v>
      </c>
      <c r="K46" s="34" t="str">
        <f t="shared" si="2"/>
        <v>primary fuse 20mm 1.25A @115VAC</v>
      </c>
      <c r="L46" s="37"/>
      <c r="M46" s="37">
        <f t="shared" si="9"/>
        <v>0</v>
      </c>
    </row>
    <row r="47" spans="1:13" s="34" customFormat="1" ht="14.4" x14ac:dyDescent="0.25">
      <c r="A47" s="36" t="s">
        <v>155</v>
      </c>
      <c r="B47" s="33" t="s">
        <v>156</v>
      </c>
      <c r="C47" t="s">
        <v>157</v>
      </c>
      <c r="D47" s="33"/>
      <c r="E47" s="33"/>
      <c r="F47" s="34">
        <v>1</v>
      </c>
      <c r="G47" s="32"/>
      <c r="H47" s="32">
        <v>736709</v>
      </c>
      <c r="J47" s="35" t="str">
        <f t="shared" si="5"/>
        <v>K &amp; B 59JR101-1FR-LR IEC connector 42R Series (mains connectors) 42R Plug, vertical mount Total number of pins: 2 + PE 1</v>
      </c>
      <c r="K47" s="34" t="str">
        <f t="shared" si="2"/>
        <v>K &amp; B 59JR101-1FR-LR IEC connector 42R Series (mains connectors) 42R Plug, vertical mount Total number of pins: 2 + PE 1</v>
      </c>
      <c r="L47" s="37">
        <v>8.7899999999999991</v>
      </c>
      <c r="M47" s="37">
        <f t="shared" si="9"/>
        <v>8.7899999999999991</v>
      </c>
    </row>
    <row r="48" spans="1:13" s="34" customFormat="1" ht="14.4" x14ac:dyDescent="0.25">
      <c r="A48" s="36" t="s">
        <v>162</v>
      </c>
      <c r="B48" s="33" t="s">
        <v>19</v>
      </c>
      <c r="C48" s="32" t="s">
        <v>163</v>
      </c>
      <c r="D48" s="33"/>
      <c r="E48" s="33"/>
      <c r="F48" s="34">
        <v>2</v>
      </c>
      <c r="G48" s="32">
        <v>2843495</v>
      </c>
      <c r="H48" s="32"/>
      <c r="J48" s="35" t="str">
        <f t="shared" si="5"/>
        <v>10-way IDC Receptable</v>
      </c>
      <c r="K48" s="34" t="str">
        <f t="shared" si="2"/>
        <v>10-way IDC Receptable</v>
      </c>
      <c r="L48" s="37">
        <v>0.3</v>
      </c>
      <c r="M48" s="37">
        <f t="shared" si="9"/>
        <v>0.6</v>
      </c>
    </row>
    <row r="49" spans="1:13" s="34" customFormat="1" ht="14.4" x14ac:dyDescent="0.25">
      <c r="A49" s="32" t="s">
        <v>164</v>
      </c>
      <c r="B49" s="33"/>
      <c r="C49" s="32"/>
      <c r="D49" s="33"/>
      <c r="E49" s="33"/>
      <c r="F49" s="34">
        <v>1</v>
      </c>
      <c r="G49" s="32"/>
      <c r="H49" s="32"/>
      <c r="J49" s="35" t="str">
        <f>CONCATENATE(E49,IF(ISBLANK(E49),""," = "),A49)</f>
        <v>PCB 190409-1 V1.1</v>
      </c>
      <c r="K49" s="34" t="str">
        <f t="shared" si="2"/>
        <v>PCB 190409-1 V1.1</v>
      </c>
      <c r="L49" s="37">
        <v>1.5</v>
      </c>
      <c r="M49" s="37">
        <f t="shared" ref="M49" si="10">F49*L49</f>
        <v>1.5</v>
      </c>
    </row>
    <row r="50" spans="1:13" s="23" customFormat="1" ht="14.4" x14ac:dyDescent="0.25">
      <c r="A50" s="21"/>
      <c r="B50" s="22"/>
      <c r="C50" s="7"/>
      <c r="D50" s="22"/>
      <c r="E50" s="22"/>
      <c r="F50" s="30"/>
      <c r="H50"/>
      <c r="J50" s="24"/>
      <c r="L50" s="23" t="s">
        <v>22</v>
      </c>
      <c r="M50" s="37">
        <f>SUM(M4:M49)</f>
        <v>47.720000000000006</v>
      </c>
    </row>
    <row r="51" spans="1:13" s="23" customFormat="1" ht="14.4" x14ac:dyDescent="0.25">
      <c r="A51" s="21"/>
      <c r="B51" s="22"/>
      <c r="C51" s="7"/>
      <c r="D51" s="22"/>
      <c r="E51" s="22"/>
      <c r="F51" s="30"/>
      <c r="I51" s="30"/>
      <c r="J51" s="24"/>
    </row>
    <row r="52" spans="1:13" s="23" customFormat="1" ht="14.4" x14ac:dyDescent="0.25">
      <c r="A52" s="21"/>
      <c r="B52" s="22"/>
      <c r="C52" s="7" t="s">
        <v>23</v>
      </c>
      <c r="D52" s="22"/>
      <c r="E52" s="22"/>
      <c r="J52" s="24"/>
    </row>
    <row r="53" spans="1:13" s="23" customFormat="1" ht="14.4" x14ac:dyDescent="0.25">
      <c r="A53" s="21"/>
      <c r="B53" s="22"/>
      <c r="C53" s="7"/>
      <c r="D53" s="22"/>
      <c r="E53" s="22"/>
      <c r="J53" s="24"/>
    </row>
    <row r="54" spans="1:13" s="8" customFormat="1" ht="14.4" x14ac:dyDescent="0.25">
      <c r="A54" s="7"/>
      <c r="B54" s="7"/>
      <c r="C54"/>
      <c r="D54" s="7"/>
      <c r="E54" s="7"/>
      <c r="G54"/>
      <c r="J54" s="15"/>
    </row>
    <row r="55" spans="1:13" ht="14.4" x14ac:dyDescent="0.25">
      <c r="C55"/>
      <c r="F55" s="23"/>
      <c r="J55" s="15"/>
    </row>
    <row r="56" spans="1:13" ht="14.4" x14ac:dyDescent="0.25">
      <c r="G56" s="8"/>
      <c r="J56" s="15" t="str">
        <f t="shared" si="5"/>
        <v/>
      </c>
    </row>
    <row r="57" spans="1:13" ht="14.4" x14ac:dyDescent="0.25">
      <c r="J57" s="15" t="str">
        <f t="shared" si="5"/>
        <v/>
      </c>
    </row>
    <row r="58" spans="1:13" ht="14.4" x14ac:dyDescent="0.25">
      <c r="J58" s="15" t="str">
        <f t="shared" si="5"/>
        <v/>
      </c>
    </row>
    <row r="59" spans="1:13" ht="14.4" x14ac:dyDescent="0.25">
      <c r="J59" s="15" t="str">
        <f t="shared" si="5"/>
        <v/>
      </c>
    </row>
    <row r="60" spans="1:13" ht="14.4" x14ac:dyDescent="0.25">
      <c r="J60" s="15" t="str">
        <f t="shared" si="5"/>
        <v/>
      </c>
    </row>
    <row r="61" spans="1:13" ht="14.4" x14ac:dyDescent="0.25">
      <c r="J61" s="15" t="str">
        <f t="shared" si="5"/>
        <v/>
      </c>
    </row>
    <row r="62" spans="1:13" ht="14.4" x14ac:dyDescent="0.25">
      <c r="J62" s="15" t="str">
        <f t="shared" si="5"/>
        <v/>
      </c>
    </row>
    <row r="63" spans="1:13" ht="14.4" x14ac:dyDescent="0.25">
      <c r="J63" s="15" t="str">
        <f t="shared" si="5"/>
        <v/>
      </c>
    </row>
    <row r="64" spans="1:13" ht="14.4" x14ac:dyDescent="0.25">
      <c r="J64" s="15" t="str">
        <f t="shared" si="5"/>
        <v/>
      </c>
    </row>
    <row r="65" spans="1:10" ht="14.4" x14ac:dyDescent="0.25">
      <c r="A65"/>
      <c r="J65" s="15" t="str">
        <f t="shared" si="5"/>
        <v/>
      </c>
    </row>
    <row r="66" spans="1:10" ht="14.4" x14ac:dyDescent="0.25">
      <c r="A66"/>
      <c r="J66" s="15" t="str">
        <f t="shared" si="5"/>
        <v/>
      </c>
    </row>
    <row r="67" spans="1:10" ht="14.4" x14ac:dyDescent="0.25">
      <c r="A67"/>
      <c r="J67" s="15" t="str">
        <f t="shared" si="5"/>
        <v/>
      </c>
    </row>
    <row r="68" spans="1:10" ht="14.4" x14ac:dyDescent="0.25">
      <c r="A68"/>
      <c r="J68" s="15" t="str">
        <f t="shared" si="5"/>
        <v/>
      </c>
    </row>
    <row r="69" spans="1:10" ht="14.4" x14ac:dyDescent="0.25">
      <c r="A69"/>
      <c r="J69" s="15" t="str">
        <f t="shared" si="5"/>
        <v/>
      </c>
    </row>
    <row r="70" spans="1:10" ht="14.4" x14ac:dyDescent="0.25">
      <c r="J70" s="15" t="str">
        <f t="shared" si="5"/>
        <v/>
      </c>
    </row>
    <row r="71" spans="1:10" ht="14.4" x14ac:dyDescent="0.25">
      <c r="J71" s="15" t="str">
        <f t="shared" si="5"/>
        <v/>
      </c>
    </row>
    <row r="72" spans="1:10" ht="14.4" x14ac:dyDescent="0.25">
      <c r="J72" s="15" t="str">
        <f t="shared" si="5"/>
        <v/>
      </c>
    </row>
    <row r="73" spans="1:10" ht="14.4" x14ac:dyDescent="0.25">
      <c r="A73"/>
      <c r="J73" s="15" t="str">
        <f t="shared" si="5"/>
        <v/>
      </c>
    </row>
    <row r="74" spans="1:10" ht="14.4" x14ac:dyDescent="0.25">
      <c r="J74" s="15" t="str">
        <f t="shared" si="5"/>
        <v/>
      </c>
    </row>
    <row r="75" spans="1:10" ht="14.4" x14ac:dyDescent="0.25">
      <c r="J75" s="15" t="str">
        <f t="shared" si="5"/>
        <v/>
      </c>
    </row>
    <row r="76" spans="1:10" ht="14.4" x14ac:dyDescent="0.25">
      <c r="J76" s="15" t="str">
        <f t="shared" si="5"/>
        <v/>
      </c>
    </row>
    <row r="77" spans="1:10" ht="14.4" x14ac:dyDescent="0.25">
      <c r="J77" s="15" t="str">
        <f t="shared" si="5"/>
        <v/>
      </c>
    </row>
    <row r="78" spans="1:10" ht="14.4" x14ac:dyDescent="0.25">
      <c r="J78" s="15" t="str">
        <f t="shared" si="5"/>
        <v/>
      </c>
    </row>
    <row r="79" spans="1:10" ht="14.4" x14ac:dyDescent="0.25">
      <c r="J79" s="15" t="str">
        <f t="shared" si="5"/>
        <v/>
      </c>
    </row>
    <row r="80" spans="1:10" ht="14.4" x14ac:dyDescent="0.25">
      <c r="J80" s="15" t="str">
        <f t="shared" si="5"/>
        <v/>
      </c>
    </row>
    <row r="81" spans="10:10" ht="14.4" x14ac:dyDescent="0.25">
      <c r="J81" s="15" t="str">
        <f t="shared" si="5"/>
        <v/>
      </c>
    </row>
    <row r="82" spans="10:10" ht="14.4" x14ac:dyDescent="0.25">
      <c r="J82" s="15" t="str">
        <f t="shared" si="5"/>
        <v/>
      </c>
    </row>
    <row r="83" spans="10:10" ht="14.4" x14ac:dyDescent="0.25">
      <c r="J83" s="15" t="str">
        <f t="shared" si="5"/>
        <v/>
      </c>
    </row>
    <row r="84" spans="10:10" ht="14.4" x14ac:dyDescent="0.25">
      <c r="J84" s="15" t="str">
        <f t="shared" si="5"/>
        <v/>
      </c>
    </row>
    <row r="85" spans="10:10" ht="14.4" x14ac:dyDescent="0.25">
      <c r="J85" s="15" t="str">
        <f t="shared" si="5"/>
        <v/>
      </c>
    </row>
    <row r="86" spans="10:10" ht="14.4" x14ac:dyDescent="0.25">
      <c r="J86" s="15" t="str">
        <f t="shared" si="5"/>
        <v/>
      </c>
    </row>
    <row r="87" spans="10:10" ht="14.4" x14ac:dyDescent="0.25">
      <c r="J87" s="15" t="str">
        <f t="shared" si="5"/>
        <v/>
      </c>
    </row>
    <row r="88" spans="10:10" ht="14.4" x14ac:dyDescent="0.25">
      <c r="J88" s="15" t="str">
        <f t="shared" si="5"/>
        <v/>
      </c>
    </row>
    <row r="89" spans="10:10" ht="14.4" x14ac:dyDescent="0.25">
      <c r="J89" s="15" t="str">
        <f t="shared" si="5"/>
        <v/>
      </c>
    </row>
    <row r="90" spans="10:10" ht="14.4" x14ac:dyDescent="0.25">
      <c r="J90" s="15" t="str">
        <f t="shared" si="5"/>
        <v/>
      </c>
    </row>
    <row r="91" spans="10:10" ht="14.4" x14ac:dyDescent="0.25">
      <c r="J91" s="15" t="str">
        <f t="shared" si="5"/>
        <v/>
      </c>
    </row>
    <row r="92" spans="10:10" ht="14.4" x14ac:dyDescent="0.25">
      <c r="J92" s="15" t="str">
        <f t="shared" si="5"/>
        <v/>
      </c>
    </row>
    <row r="93" spans="10:10" ht="14.4" x14ac:dyDescent="0.25">
      <c r="J93" s="15" t="str">
        <f t="shared" si="5"/>
        <v/>
      </c>
    </row>
    <row r="94" spans="10:10" ht="14.4" x14ac:dyDescent="0.25">
      <c r="J94" s="15" t="str">
        <f t="shared" si="5"/>
        <v/>
      </c>
    </row>
    <row r="95" spans="10:10" ht="14.4" x14ac:dyDescent="0.25">
      <c r="J95" s="15" t="str">
        <f t="shared" si="5"/>
        <v/>
      </c>
    </row>
    <row r="96" spans="10:10" ht="14.4" x14ac:dyDescent="0.25">
      <c r="J96" s="15" t="str">
        <f t="shared" si="5"/>
        <v/>
      </c>
    </row>
    <row r="97" spans="10:10" ht="14.4" x14ac:dyDescent="0.25">
      <c r="J97" s="15" t="str">
        <f t="shared" si="5"/>
        <v/>
      </c>
    </row>
    <row r="98" spans="10:10" ht="14.4" x14ac:dyDescent="0.25">
      <c r="J98" s="15" t="str">
        <f t="shared" si="5"/>
        <v/>
      </c>
    </row>
    <row r="99" spans="10:10" ht="14.4" x14ac:dyDescent="0.25">
      <c r="J99" s="15" t="str">
        <f t="shared" si="5"/>
        <v/>
      </c>
    </row>
    <row r="100" spans="10:10" ht="14.4" x14ac:dyDescent="0.25">
      <c r="J100" s="15" t="str">
        <f t="shared" si="5"/>
        <v/>
      </c>
    </row>
    <row r="101" spans="10:10" ht="14.4" x14ac:dyDescent="0.25">
      <c r="J101" s="15" t="str">
        <f t="shared" ref="J101:J133" si="11">CONCATENATE(E101,IF(ISBLANK(E101),""," = "),A101)</f>
        <v/>
      </c>
    </row>
    <row r="102" spans="10:10" ht="14.4" x14ac:dyDescent="0.25">
      <c r="J102" s="15" t="str">
        <f t="shared" si="11"/>
        <v/>
      </c>
    </row>
    <row r="103" spans="10:10" ht="14.4" x14ac:dyDescent="0.25">
      <c r="J103" s="15" t="str">
        <f t="shared" si="11"/>
        <v/>
      </c>
    </row>
    <row r="104" spans="10:10" ht="14.4" x14ac:dyDescent="0.25">
      <c r="J104" s="15" t="str">
        <f t="shared" si="11"/>
        <v/>
      </c>
    </row>
    <row r="105" spans="10:10" ht="14.4" x14ac:dyDescent="0.25">
      <c r="J105" s="15" t="str">
        <f t="shared" si="11"/>
        <v/>
      </c>
    </row>
    <row r="106" spans="10:10" ht="14.4" x14ac:dyDescent="0.25">
      <c r="J106" s="15" t="str">
        <f t="shared" si="11"/>
        <v/>
      </c>
    </row>
    <row r="107" spans="10:10" ht="14.4" x14ac:dyDescent="0.25">
      <c r="J107" s="15" t="str">
        <f t="shared" si="11"/>
        <v/>
      </c>
    </row>
    <row r="108" spans="10:10" ht="14.4" x14ac:dyDescent="0.25">
      <c r="J108" s="15" t="str">
        <f t="shared" si="11"/>
        <v/>
      </c>
    </row>
    <row r="109" spans="10:10" ht="14.4" x14ac:dyDescent="0.25">
      <c r="J109" s="15" t="str">
        <f t="shared" si="11"/>
        <v/>
      </c>
    </row>
    <row r="110" spans="10:10" ht="14.4" x14ac:dyDescent="0.25">
      <c r="J110" s="15" t="str">
        <f t="shared" si="11"/>
        <v/>
      </c>
    </row>
    <row r="111" spans="10:10" ht="14.4" x14ac:dyDescent="0.25">
      <c r="J111" s="15" t="str">
        <f t="shared" si="11"/>
        <v/>
      </c>
    </row>
    <row r="112" spans="10:10" ht="14.4" x14ac:dyDescent="0.25">
      <c r="J112" s="15" t="str">
        <f t="shared" si="11"/>
        <v/>
      </c>
    </row>
    <row r="113" spans="10:10" ht="14.4" x14ac:dyDescent="0.25">
      <c r="J113" s="15" t="str">
        <f t="shared" si="11"/>
        <v/>
      </c>
    </row>
    <row r="114" spans="10:10" ht="14.4" x14ac:dyDescent="0.25">
      <c r="J114" s="15" t="str">
        <f t="shared" si="11"/>
        <v/>
      </c>
    </row>
    <row r="115" spans="10:10" ht="14.4" x14ac:dyDescent="0.25">
      <c r="J115" s="15" t="str">
        <f t="shared" si="11"/>
        <v/>
      </c>
    </row>
    <row r="116" spans="10:10" ht="14.4" x14ac:dyDescent="0.25">
      <c r="J116" s="15" t="str">
        <f t="shared" si="11"/>
        <v/>
      </c>
    </row>
    <row r="117" spans="10:10" ht="14.4" x14ac:dyDescent="0.25">
      <c r="J117" s="15" t="str">
        <f t="shared" si="11"/>
        <v/>
      </c>
    </row>
    <row r="118" spans="10:10" ht="14.4" x14ac:dyDescent="0.25">
      <c r="J118" s="15" t="str">
        <f t="shared" si="11"/>
        <v/>
      </c>
    </row>
    <row r="119" spans="10:10" ht="14.4" x14ac:dyDescent="0.25">
      <c r="J119" s="15" t="str">
        <f t="shared" si="11"/>
        <v/>
      </c>
    </row>
    <row r="120" spans="10:10" ht="14.4" x14ac:dyDescent="0.25">
      <c r="J120" s="15" t="str">
        <f t="shared" si="11"/>
        <v/>
      </c>
    </row>
    <row r="121" spans="10:10" ht="14.4" x14ac:dyDescent="0.25">
      <c r="J121" s="15" t="str">
        <f t="shared" si="11"/>
        <v/>
      </c>
    </row>
    <row r="122" spans="10:10" ht="14.4" x14ac:dyDescent="0.25">
      <c r="J122" s="15" t="str">
        <f t="shared" si="11"/>
        <v/>
      </c>
    </row>
    <row r="123" spans="10:10" ht="14.4" x14ac:dyDescent="0.25">
      <c r="J123" s="15" t="str">
        <f t="shared" si="11"/>
        <v/>
      </c>
    </row>
    <row r="124" spans="10:10" ht="14.4" x14ac:dyDescent="0.25">
      <c r="J124" s="15" t="str">
        <f t="shared" si="11"/>
        <v/>
      </c>
    </row>
    <row r="125" spans="10:10" ht="14.4" x14ac:dyDescent="0.25">
      <c r="J125" s="15" t="str">
        <f t="shared" si="11"/>
        <v/>
      </c>
    </row>
    <row r="126" spans="10:10" ht="14.4" x14ac:dyDescent="0.25">
      <c r="J126" s="15" t="str">
        <f t="shared" si="11"/>
        <v/>
      </c>
    </row>
    <row r="127" spans="10:10" ht="14.4" x14ac:dyDescent="0.25">
      <c r="J127" s="15" t="str">
        <f t="shared" si="11"/>
        <v/>
      </c>
    </row>
    <row r="128" spans="10:10" ht="14.4" x14ac:dyDescent="0.25">
      <c r="J128" s="15" t="str">
        <f t="shared" si="11"/>
        <v/>
      </c>
    </row>
    <row r="129" spans="10:10" ht="14.4" x14ac:dyDescent="0.25">
      <c r="J129" s="15" t="str">
        <f t="shared" si="11"/>
        <v/>
      </c>
    </row>
    <row r="130" spans="10:10" ht="14.4" x14ac:dyDescent="0.25">
      <c r="J130" s="15" t="str">
        <f t="shared" si="11"/>
        <v/>
      </c>
    </row>
    <row r="131" spans="10:10" ht="14.4" x14ac:dyDescent="0.25">
      <c r="J131" s="15" t="str">
        <f t="shared" si="11"/>
        <v/>
      </c>
    </row>
    <row r="132" spans="10:10" ht="14.4" x14ac:dyDescent="0.25">
      <c r="J132" s="15" t="str">
        <f t="shared" si="11"/>
        <v/>
      </c>
    </row>
    <row r="133" spans="10:10" ht="14.4" x14ac:dyDescent="0.25">
      <c r="J133" s="15" t="str">
        <f t="shared" si="11"/>
        <v/>
      </c>
    </row>
  </sheetData>
  <mergeCells count="1">
    <mergeCell ref="A1:F1"/>
  </mergeCells>
  <phoneticPr fontId="7" type="noConversion"/>
  <pageMargins left="0.31527777777777777" right="0.31527777777777777" top="0.31527777777777777" bottom="0.41388888888888886" header="0.51180555555555551" footer="0.31527777777777777"/>
  <pageSetup paperSize="9" scale="56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6"/>
  <sheetViews>
    <sheetView zoomScaleNormal="100" workbookViewId="0">
      <selection sqref="A1:D1"/>
    </sheetView>
  </sheetViews>
  <sheetFormatPr defaultColWidth="11.5546875" defaultRowHeight="13.2" x14ac:dyDescent="0.25"/>
  <cols>
    <col min="1" max="1" width="13.109375" style="2" customWidth="1"/>
    <col min="2" max="2" width="6" style="2" customWidth="1"/>
    <col min="3" max="3" width="21.44140625" style="2" customWidth="1"/>
    <col min="4" max="4" width="128" style="2" customWidth="1"/>
    <col min="5" max="16384" width="11.5546875" style="2"/>
  </cols>
  <sheetData>
    <row r="1" spans="1:4" s="9" customFormat="1" ht="17.100000000000001" customHeight="1" x14ac:dyDescent="0.25">
      <c r="A1" s="45" t="s">
        <v>11</v>
      </c>
      <c r="B1" s="45"/>
      <c r="C1" s="45"/>
      <c r="D1" s="45"/>
    </row>
    <row r="2" spans="1:4" s="9" customFormat="1" ht="14.85" customHeight="1" x14ac:dyDescent="0.25">
      <c r="A2" s="10" t="s">
        <v>12</v>
      </c>
      <c r="B2" s="11" t="s">
        <v>13</v>
      </c>
      <c r="C2" s="11" t="s">
        <v>14</v>
      </c>
      <c r="D2" s="11" t="s">
        <v>0</v>
      </c>
    </row>
    <row r="3" spans="1:4" x14ac:dyDescent="0.25">
      <c r="A3" s="12"/>
      <c r="B3" s="13"/>
      <c r="C3" s="13"/>
      <c r="D3" s="13"/>
    </row>
    <row r="4" spans="1:4" x14ac:dyDescent="0.25">
      <c r="A4" s="12"/>
      <c r="B4" s="13"/>
      <c r="C4" s="13"/>
      <c r="D4" s="13"/>
    </row>
    <row r="5" spans="1:4" x14ac:dyDescent="0.25">
      <c r="A5" s="14"/>
    </row>
    <row r="6" spans="1:4" x14ac:dyDescent="0.25">
      <c r="A6" s="14"/>
    </row>
  </sheetData>
  <mergeCells count="1">
    <mergeCell ref="A1:D1"/>
  </mergeCells>
  <phoneticPr fontId="7" type="noConversion"/>
  <pageMargins left="0.31527777777777777" right="0.31527777777777777" top="0.31527777777777777" bottom="0.41388888888888886" header="0.51180555555555551" footer="0.31527777777777777"/>
  <pageSetup paperSize="9" scale="85" firstPageNumber="0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33F7BD1264954EA5D46D43F8031AC6" ma:contentTypeVersion="11" ma:contentTypeDescription="Create a new document." ma:contentTypeScope="" ma:versionID="365b81c7525cacdfea2be5ebcd6bd5fd">
  <xsd:schema xmlns:xsd="http://www.w3.org/2001/XMLSchema" xmlns:xs="http://www.w3.org/2001/XMLSchema" xmlns:p="http://schemas.microsoft.com/office/2006/metadata/properties" xmlns:ns2="24c8de3d-2ff2-44e2-8470-368d96ca3037" xmlns:ns3="01936358-bf13-4881-9075-a3a4c4e64eb9" targetNamespace="http://schemas.microsoft.com/office/2006/metadata/properties" ma:root="true" ma:fieldsID="e07a135da88af5af50b21ff174d45789" ns2:_="" ns3:_="">
    <xsd:import namespace="24c8de3d-2ff2-44e2-8470-368d96ca3037"/>
    <xsd:import namespace="01936358-bf13-4881-9075-a3a4c4e64e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c8de3d-2ff2-44e2-8470-368d96ca30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936358-bf13-4881-9075-a3a4c4e64eb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3281179-6862-4849-83FE-1D8AFB9E5AC9}"/>
</file>

<file path=customXml/itemProps2.xml><?xml version="1.0" encoding="utf-8"?>
<ds:datastoreItem xmlns:ds="http://schemas.openxmlformats.org/officeDocument/2006/customXml" ds:itemID="{D30F52EA-046C-4BC8-A6A1-4340FC579F5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948B35-1F1B-499A-9B7B-E1E31378CB6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BOM</vt:lpstr>
      <vt:lpstr>history</vt:lpstr>
      <vt:lpstr>BOM!Print_Area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</dc:creator>
  <cp:lastModifiedBy>Luc Lemmens | Elektor Labs</cp:lastModifiedBy>
  <cp:lastPrinted>2020-11-19T06:52:27Z</cp:lastPrinted>
  <dcterms:created xsi:type="dcterms:W3CDTF">2009-05-15T08:53:47Z</dcterms:created>
  <dcterms:modified xsi:type="dcterms:W3CDTF">2020-11-19T07:40:21Z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0x0101004633F7BD1264954EA5D46D43F8031AC6</vt:lpwstr>
  </property>
  <property fmtid="{D5CDD505-2E9C-101B-9397-08002B2CF9AE}" pid="3" name="Order">
    <vt:r8>10305600</vt:r8>
  </property>
</Properties>
</file>